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5" windowWidth="11700" windowHeight="6075" activeTab="1"/>
  </bookViews>
  <sheets>
    <sheet name="資產負債表" sheetId="5" r:id="rId1"/>
    <sheet name="損益表" sheetId="6" r:id="rId2"/>
    <sheet name="事業資金及公積變動表" sheetId="4" r:id="rId3"/>
    <sheet name="現金流量表" sheetId="8" r:id="rId4"/>
  </sheets>
  <definedNames>
    <definedName name="_xlnm.Print_Area" localSheetId="3">現金流量表!$A$1:$E$39</definedName>
    <definedName name="_xlnm.Print_Area" localSheetId="1">損益表!$A$1:$AJ$41</definedName>
  </definedNames>
  <calcPr calcId="152511"/>
</workbook>
</file>

<file path=xl/calcChain.xml><?xml version="1.0" encoding="utf-8"?>
<calcChain xmlns="http://schemas.openxmlformats.org/spreadsheetml/2006/main">
  <c r="C21" i="8"/>
  <c r="J17" i="5"/>
  <c r="J13"/>
  <c r="D10"/>
  <c r="D7"/>
  <c r="K29" i="4"/>
  <c r="N24"/>
  <c r="N25"/>
  <c r="P25"/>
  <c r="P27"/>
  <c r="N27"/>
  <c r="C14" i="8"/>
  <c r="P36" i="6"/>
  <c r="P13"/>
  <c r="X12"/>
  <c r="N19" i="4"/>
  <c r="O19"/>
  <c r="P19"/>
  <c r="P22"/>
  <c r="P23"/>
  <c r="P24"/>
  <c r="P21"/>
  <c r="N20"/>
  <c r="O20"/>
  <c r="O29"/>
  <c r="N26"/>
  <c r="P26"/>
  <c r="N28"/>
  <c r="P20"/>
  <c r="I29"/>
  <c r="J29"/>
  <c r="L29"/>
  <c r="M29"/>
  <c r="P28"/>
  <c r="X8" i="6"/>
  <c r="P23"/>
  <c r="P31"/>
  <c r="D15" i="5"/>
  <c r="J15"/>
  <c r="J19"/>
  <c r="D26"/>
  <c r="D28"/>
  <c r="X16" i="6"/>
  <c r="X11"/>
  <c r="X18"/>
  <c r="X28"/>
  <c r="H29" i="4"/>
  <c r="C27" i="8"/>
  <c r="X9" i="6"/>
  <c r="J32" i="5"/>
  <c r="D32"/>
  <c r="X29" i="6"/>
  <c r="X27"/>
  <c r="X22"/>
  <c r="X33"/>
  <c r="X20"/>
  <c r="X21"/>
  <c r="X30"/>
  <c r="P24"/>
  <c r="P37"/>
  <c r="X19"/>
  <c r="X15"/>
  <c r="X10"/>
  <c r="X26"/>
  <c r="C28" i="8"/>
  <c r="C30"/>
  <c r="E23" i="5"/>
  <c r="E18"/>
  <c r="X13" i="6"/>
  <c r="X36"/>
  <c r="K18" i="5"/>
  <c r="K17"/>
  <c r="K11"/>
  <c r="E10"/>
  <c r="E24"/>
  <c r="E11"/>
  <c r="K8"/>
  <c r="K14"/>
  <c r="K10"/>
  <c r="K12"/>
  <c r="K13"/>
  <c r="K9"/>
  <c r="E14"/>
  <c r="E8"/>
  <c r="E13"/>
  <c r="E22"/>
  <c r="E7"/>
  <c r="E9"/>
  <c r="E31"/>
  <c r="E19"/>
  <c r="E27"/>
  <c r="E21"/>
  <c r="E25"/>
  <c r="E20"/>
  <c r="N29" i="4"/>
  <c r="P29"/>
  <c r="X31" i="6"/>
  <c r="X23"/>
  <c r="K19" i="5"/>
  <c r="X24" i="6"/>
  <c r="X37"/>
  <c r="K15" i="5"/>
  <c r="E15"/>
  <c r="E26"/>
  <c r="E28"/>
  <c r="K32"/>
  <c r="E32"/>
</calcChain>
</file>

<file path=xl/sharedStrings.xml><?xml version="1.0" encoding="utf-8"?>
<sst xmlns="http://schemas.openxmlformats.org/spreadsheetml/2006/main" count="209" uniqueCount="163">
  <si>
    <t>單位：新台幣元</t>
    <phoneticPr fontId="2" type="noConversion"/>
  </si>
  <si>
    <t>主辦會計：</t>
    <phoneticPr fontId="2" type="noConversion"/>
  </si>
  <si>
    <t>項目</t>
    <phoneticPr fontId="2" type="noConversion"/>
  </si>
  <si>
    <t>法定公積</t>
    <phoneticPr fontId="2" type="noConversion"/>
  </si>
  <si>
    <t>小計</t>
    <phoneticPr fontId="2" type="noConversion"/>
  </si>
  <si>
    <t>合計</t>
    <phoneticPr fontId="2" type="noConversion"/>
  </si>
  <si>
    <t>現金流量表</t>
    <phoneticPr fontId="2" type="noConversion"/>
  </si>
  <si>
    <t>營業活動之現金流量：</t>
    <phoneticPr fontId="2" type="noConversion"/>
  </si>
  <si>
    <t>調整項目：</t>
    <phoneticPr fontId="2" type="noConversion"/>
  </si>
  <si>
    <t>　營業活動之淨現金流入</t>
    <phoneticPr fontId="2" type="noConversion"/>
  </si>
  <si>
    <t>投資活動之現金流量：</t>
    <phoneticPr fontId="2" type="noConversion"/>
  </si>
  <si>
    <t>融資活動之現金流量：</t>
    <phoneticPr fontId="2" type="noConversion"/>
  </si>
  <si>
    <t>　庫存現金</t>
    <phoneticPr fontId="2" type="noConversion"/>
  </si>
  <si>
    <t>總幹事：</t>
    <phoneticPr fontId="2" type="noConversion"/>
  </si>
  <si>
    <t>金融事業部主任：</t>
    <phoneticPr fontId="2" type="noConversion"/>
  </si>
  <si>
    <t>事業資金及公積變動表</t>
    <phoneticPr fontId="2" type="noConversion"/>
  </si>
  <si>
    <t>事業公積</t>
    <phoneticPr fontId="2" type="noConversion"/>
  </si>
  <si>
    <t>事業資金</t>
    <phoneticPr fontId="2" type="noConversion"/>
  </si>
  <si>
    <t>各項公積</t>
    <phoneticPr fontId="2" type="noConversion"/>
  </si>
  <si>
    <t>捐贈公積</t>
    <phoneticPr fontId="2" type="noConversion"/>
  </si>
  <si>
    <t>資產公積</t>
    <phoneticPr fontId="2" type="noConversion"/>
  </si>
  <si>
    <t>　繳存存款準備金</t>
    <phoneticPr fontId="2" type="noConversion"/>
  </si>
  <si>
    <t>期初現金及約當現金餘額</t>
    <phoneticPr fontId="2" type="noConversion"/>
  </si>
  <si>
    <t>期末現金及約當現金餘額</t>
    <phoneticPr fontId="2" type="noConversion"/>
  </si>
  <si>
    <t>屏東縣麟洛鄉農會金融事業部</t>
    <phoneticPr fontId="2" type="noConversion"/>
  </si>
  <si>
    <t>理事長：</t>
    <phoneticPr fontId="2" type="noConversion"/>
  </si>
  <si>
    <t>理事長：　　　　　　總幹事：</t>
    <phoneticPr fontId="2" type="noConversion"/>
  </si>
  <si>
    <t>（　請　參　閱　後　附　財　務　報　表　附　註　）</t>
    <phoneticPr fontId="2" type="noConversion"/>
  </si>
  <si>
    <t>現金及約當現金餘額內容：</t>
    <phoneticPr fontId="2" type="noConversion"/>
  </si>
  <si>
    <t>　存放行庫</t>
    <phoneticPr fontId="2" type="noConversion"/>
  </si>
  <si>
    <t>本期淨利</t>
    <phoneticPr fontId="2" type="noConversion"/>
  </si>
  <si>
    <t>累積盈餘</t>
    <phoneticPr fontId="2" type="noConversion"/>
  </si>
  <si>
    <t>　投資活動之淨現金流(出)</t>
    <phoneticPr fontId="2" type="noConversion"/>
  </si>
  <si>
    <t>損益表</t>
    <phoneticPr fontId="2" type="noConversion"/>
  </si>
  <si>
    <t>科目</t>
    <phoneticPr fontId="2" type="noConversion"/>
  </si>
  <si>
    <t>附註</t>
    <phoneticPr fontId="2" type="noConversion"/>
  </si>
  <si>
    <t>金額</t>
    <phoneticPr fontId="2" type="noConversion"/>
  </si>
  <si>
    <t>%</t>
    <phoneticPr fontId="2" type="noConversion"/>
  </si>
  <si>
    <t>營業收入</t>
    <phoneticPr fontId="2" type="noConversion"/>
  </si>
  <si>
    <t>二</t>
    <phoneticPr fontId="2" type="noConversion"/>
  </si>
  <si>
    <t>　放款利息收入</t>
    <phoneticPr fontId="2" type="noConversion"/>
  </si>
  <si>
    <t>　存儲利息收入</t>
    <phoneticPr fontId="2" type="noConversion"/>
  </si>
  <si>
    <t xml:space="preserve">  手續費收入</t>
    <phoneticPr fontId="2" type="noConversion"/>
  </si>
  <si>
    <t>　營業收入合計</t>
    <phoneticPr fontId="2" type="noConversion"/>
  </si>
  <si>
    <t>營業成本及費用</t>
    <phoneticPr fontId="2" type="noConversion"/>
  </si>
  <si>
    <t>　存款利息支出</t>
    <phoneticPr fontId="2" type="noConversion"/>
  </si>
  <si>
    <t>　呆帳</t>
    <phoneticPr fontId="2" type="noConversion"/>
  </si>
  <si>
    <t>二、四</t>
    <phoneticPr fontId="2" type="noConversion"/>
  </si>
  <si>
    <t>　營業費用</t>
    <phoneticPr fontId="2" type="noConversion"/>
  </si>
  <si>
    <t>　　用人費用</t>
    <phoneticPr fontId="2" type="noConversion"/>
  </si>
  <si>
    <t>　　業務費用</t>
    <phoneticPr fontId="2" type="noConversion"/>
  </si>
  <si>
    <t>　　會議費用</t>
    <phoneticPr fontId="2" type="noConversion"/>
  </si>
  <si>
    <t>　營業成本及費用合計</t>
    <phoneticPr fontId="2" type="noConversion"/>
  </si>
  <si>
    <t>營業利益</t>
    <phoneticPr fontId="2" type="noConversion"/>
  </si>
  <si>
    <t>營業外收入及利益</t>
    <phoneticPr fontId="2" type="noConversion"/>
  </si>
  <si>
    <t>　投資收入</t>
    <phoneticPr fontId="2" type="noConversion"/>
  </si>
  <si>
    <t>　整理收入</t>
    <phoneticPr fontId="2" type="noConversion"/>
  </si>
  <si>
    <t>　呆帳收回收入</t>
    <phoneticPr fontId="2" type="noConversion"/>
  </si>
  <si>
    <t>　專案計劃收入</t>
    <phoneticPr fontId="2" type="noConversion"/>
  </si>
  <si>
    <t>　雜項收入</t>
    <phoneticPr fontId="2" type="noConversion"/>
  </si>
  <si>
    <t>　小計</t>
    <phoneticPr fontId="2" type="noConversion"/>
  </si>
  <si>
    <t>營業外費用及損失</t>
    <phoneticPr fontId="2" type="noConversion"/>
  </si>
  <si>
    <t>　專案計劃支出</t>
    <phoneticPr fontId="2" type="noConversion"/>
  </si>
  <si>
    <t>　雜項支出</t>
    <phoneticPr fontId="2" type="noConversion"/>
  </si>
  <si>
    <t>(　請　參　閱　後　附　財　務　報　表　附　註　)</t>
    <phoneticPr fontId="2" type="noConversion"/>
  </si>
  <si>
    <t xml:space="preserve">    提列事業公積</t>
    <phoneticPr fontId="2" type="noConversion"/>
  </si>
  <si>
    <t xml:space="preserve">  購置固定資產</t>
    <phoneticPr fontId="2" type="noConversion"/>
  </si>
  <si>
    <t>資產負債表</t>
    <phoneticPr fontId="2" type="noConversion"/>
  </si>
  <si>
    <t>資產</t>
    <phoneticPr fontId="2" type="noConversion"/>
  </si>
  <si>
    <t>負債及淨值</t>
    <phoneticPr fontId="2" type="noConversion"/>
  </si>
  <si>
    <t>庫存現金</t>
    <phoneticPr fontId="2" type="noConversion"/>
  </si>
  <si>
    <t>負債</t>
    <phoneticPr fontId="2" type="noConversion"/>
  </si>
  <si>
    <t>存放行庫</t>
    <phoneticPr fontId="2" type="noConversion"/>
  </si>
  <si>
    <t>二、四、六</t>
    <phoneticPr fontId="2" type="noConversion"/>
  </si>
  <si>
    <t>　應付款項</t>
    <phoneticPr fontId="2" type="noConversion"/>
  </si>
  <si>
    <t>繳存存款準備金</t>
    <phoneticPr fontId="2" type="noConversion"/>
  </si>
  <si>
    <t>　應付利息</t>
    <phoneticPr fontId="2" type="noConversion"/>
  </si>
  <si>
    <t>應收款項淨額</t>
    <phoneticPr fontId="2" type="noConversion"/>
  </si>
  <si>
    <t>　代收款項</t>
    <phoneticPr fontId="2" type="noConversion"/>
  </si>
  <si>
    <t>　預收款項</t>
    <phoneticPr fontId="2" type="noConversion"/>
  </si>
  <si>
    <t>放款淨額</t>
    <phoneticPr fontId="2" type="noConversion"/>
  </si>
  <si>
    <t>二、四、五</t>
    <phoneticPr fontId="2" type="noConversion"/>
  </si>
  <si>
    <t>四、五</t>
    <phoneticPr fontId="2" type="noConversion"/>
  </si>
  <si>
    <t>基金及出資</t>
    <phoneticPr fontId="2" type="noConversion"/>
  </si>
  <si>
    <t>　專案基金</t>
    <phoneticPr fontId="2" type="noConversion"/>
  </si>
  <si>
    <t>　內部往來</t>
    <phoneticPr fontId="2" type="noConversion"/>
  </si>
  <si>
    <t xml:space="preserve">  長期投資</t>
    <phoneticPr fontId="2" type="noConversion"/>
  </si>
  <si>
    <t>　基金及出資合計</t>
    <phoneticPr fontId="2" type="noConversion"/>
  </si>
  <si>
    <t>淨值</t>
    <phoneticPr fontId="2" type="noConversion"/>
  </si>
  <si>
    <t>固定資產</t>
    <phoneticPr fontId="2" type="noConversion"/>
  </si>
  <si>
    <t>　成本</t>
    <phoneticPr fontId="2" type="noConversion"/>
  </si>
  <si>
    <t>　各項公積</t>
    <phoneticPr fontId="2" type="noConversion"/>
  </si>
  <si>
    <t>　累積盈餘</t>
    <phoneticPr fontId="2" type="noConversion"/>
  </si>
  <si>
    <t>　淨值合計</t>
    <phoneticPr fontId="2" type="noConversion"/>
  </si>
  <si>
    <t>　　電腦設備</t>
    <phoneticPr fontId="2" type="noConversion"/>
  </si>
  <si>
    <t>　　交通運輸設備</t>
    <phoneticPr fontId="2" type="noConversion"/>
  </si>
  <si>
    <t>　成本及重估增值小計</t>
    <phoneticPr fontId="2" type="noConversion"/>
  </si>
  <si>
    <t>　減：累計折舊</t>
    <phoneticPr fontId="2" type="noConversion"/>
  </si>
  <si>
    <t>　固定資產淨額</t>
    <phoneticPr fontId="2" type="noConversion"/>
  </si>
  <si>
    <t>負債及淨值總額</t>
    <phoneticPr fontId="2" type="noConversion"/>
  </si>
  <si>
    <t>　兌換利益</t>
    <phoneticPr fontId="2" type="noConversion"/>
  </si>
  <si>
    <r>
      <t xml:space="preserve">    </t>
    </r>
    <r>
      <rPr>
        <sz val="12"/>
        <rFont val="標楷體"/>
        <family val="4"/>
        <charset val="136"/>
      </rPr>
      <t>處分固定資產價款</t>
    </r>
    <phoneticPr fontId="2" type="noConversion"/>
  </si>
  <si>
    <t>　存款增加</t>
    <phoneticPr fontId="2" type="noConversion"/>
  </si>
  <si>
    <t>　融資活動之淨現金流入</t>
    <phoneticPr fontId="2" type="noConversion"/>
  </si>
  <si>
    <r>
      <t xml:space="preserve">    </t>
    </r>
    <r>
      <rPr>
        <sz val="12"/>
        <rFont val="標楷體"/>
        <family val="4"/>
        <charset val="136"/>
      </rPr>
      <t>補助款購買固定資產</t>
    </r>
    <phoneticPr fontId="2" type="noConversion"/>
  </si>
  <si>
    <t>　兌換損失</t>
    <phoneticPr fontId="2" type="noConversion"/>
  </si>
  <si>
    <t xml:space="preserve">    提列法定公積</t>
    <phoneticPr fontId="2" type="noConversion"/>
  </si>
  <si>
    <t xml:space="preserve">  盈餘分配之現金流(出)</t>
    <phoneticPr fontId="2" type="noConversion"/>
  </si>
  <si>
    <t xml:space="preserve">    提列農業推廣及文化福利事業費</t>
    <phoneticPr fontId="2" type="noConversion"/>
  </si>
  <si>
    <t xml:space="preserve">    提列法定公積</t>
  </si>
  <si>
    <t xml:space="preserve">    提列公益金</t>
  </si>
  <si>
    <t xml:space="preserve">    提列農業推廣及文化福利事業費</t>
  </si>
  <si>
    <t xml:space="preserve">    提列各級農會推廣互助訓練經費</t>
  </si>
  <si>
    <t xml:space="preserve">    提列理監事及工作人員酬勞金</t>
  </si>
  <si>
    <t>　有關損益之營業負債淨增加</t>
    <phoneticPr fontId="2" type="noConversion"/>
  </si>
  <si>
    <t>　存款</t>
    <phoneticPr fontId="2" type="noConversion"/>
  </si>
  <si>
    <t>　其他負債</t>
    <phoneticPr fontId="2" type="noConversion"/>
  </si>
  <si>
    <t>四</t>
    <phoneticPr fontId="2" type="noConversion"/>
  </si>
  <si>
    <t>　負債合計</t>
    <phoneticPr fontId="2" type="noConversion"/>
  </si>
  <si>
    <t>　　土地</t>
    <phoneticPr fontId="2" type="noConversion"/>
  </si>
  <si>
    <t>　　房屋及建築</t>
    <phoneticPr fontId="2" type="noConversion"/>
  </si>
  <si>
    <t xml:space="preserve">    機器設備</t>
    <phoneticPr fontId="2" type="noConversion"/>
  </si>
  <si>
    <t>　　雜項設備</t>
    <phoneticPr fontId="2" type="noConversion"/>
  </si>
  <si>
    <t>　　重估增值</t>
    <phoneticPr fontId="2" type="noConversion"/>
  </si>
  <si>
    <r>
      <t xml:space="preserve">        </t>
    </r>
    <r>
      <rPr>
        <sz val="11"/>
        <rFont val="標楷體"/>
        <family val="4"/>
        <charset val="136"/>
      </rPr>
      <t>未完工程</t>
    </r>
    <phoneticPr fontId="2" type="noConversion"/>
  </si>
  <si>
    <t>其他資產淨額</t>
    <phoneticPr fontId="2" type="noConversion"/>
  </si>
  <si>
    <t>資產總額</t>
    <phoneticPr fontId="2" type="noConversion"/>
  </si>
  <si>
    <t xml:space="preserve">    管理費用</t>
    <phoneticPr fontId="2" type="noConversion"/>
  </si>
  <si>
    <t>固定資產增值公積</t>
    <phoneticPr fontId="2" type="noConversion"/>
  </si>
  <si>
    <t xml:space="preserve">    提列公益金</t>
    <phoneticPr fontId="2" type="noConversion"/>
  </si>
  <si>
    <t xml:space="preserve">    提列各級農會推廣互助訓練經費</t>
    <phoneticPr fontId="2" type="noConversion"/>
  </si>
  <si>
    <t xml:space="preserve">    提列理監事及工作人員酬勞金</t>
    <phoneticPr fontId="2" type="noConversion"/>
  </si>
  <si>
    <t xml:space="preserve">  處份承受擔保品(利益)</t>
    <phoneticPr fontId="2" type="noConversion"/>
  </si>
  <si>
    <t>　放款及催收款(增加)</t>
    <phoneticPr fontId="2" type="noConversion"/>
  </si>
  <si>
    <t xml:space="preserve">  出售承受擔保品價款</t>
    <phoneticPr fontId="9" type="noConversion"/>
  </si>
  <si>
    <t>　折舊增加</t>
    <phoneticPr fontId="2" type="noConversion"/>
  </si>
  <si>
    <t>　呆帳費用提列數</t>
    <phoneticPr fontId="2" type="noConversion"/>
  </si>
  <si>
    <t>109年12月31日</t>
    <phoneticPr fontId="2" type="noConversion"/>
  </si>
  <si>
    <t xml:space="preserve">  其他業務收入</t>
    <phoneticPr fontId="2" type="noConversion"/>
  </si>
  <si>
    <t xml:space="preserve">  整理支出</t>
    <phoneticPr fontId="2" type="noConversion"/>
  </si>
  <si>
    <t xml:space="preserve">  其他資產(增加)</t>
    <phoneticPr fontId="2" type="noConversion"/>
  </si>
  <si>
    <t>民國110年及109年1月1日至12月31日</t>
    <phoneticPr fontId="2" type="noConversion"/>
  </si>
  <si>
    <t>民國109年1月1日餘額</t>
    <phoneticPr fontId="2" type="noConversion"/>
  </si>
  <si>
    <t xml:space="preserve">  民國108年度盈餘指撥及分配：</t>
    <phoneticPr fontId="2" type="noConversion"/>
  </si>
  <si>
    <t>　109年度淨利</t>
    <phoneticPr fontId="2" type="noConversion"/>
  </si>
  <si>
    <t>民國109年12月31日餘額</t>
    <phoneticPr fontId="2" type="noConversion"/>
  </si>
  <si>
    <t xml:space="preserve">  民國109年度盈餘指撥及分配：</t>
    <phoneticPr fontId="2" type="noConversion"/>
  </si>
  <si>
    <t>　110年度淨利</t>
    <phoneticPr fontId="2" type="noConversion"/>
  </si>
  <si>
    <t>民國110年12月31日餘額</t>
    <phoneticPr fontId="2" type="noConversion"/>
  </si>
  <si>
    <t>民國110年及109年1月1日至12月31日</t>
    <phoneticPr fontId="2" type="noConversion"/>
  </si>
  <si>
    <t>110年度</t>
    <phoneticPr fontId="2" type="noConversion"/>
  </si>
  <si>
    <t>109年度</t>
    <phoneticPr fontId="2" type="noConversion"/>
  </si>
  <si>
    <r>
      <t xml:space="preserve">    </t>
    </r>
    <r>
      <rPr>
        <sz val="12"/>
        <rFont val="標楷體"/>
        <family val="4"/>
        <charset val="136"/>
      </rPr>
      <t>處分補助款購買固定資產</t>
    </r>
    <phoneticPr fontId="2" type="noConversion"/>
  </si>
  <si>
    <t xml:space="preserve">  處分固定資產</t>
    <phoneticPr fontId="2" type="noConversion"/>
  </si>
  <si>
    <t>110年12月31日</t>
    <phoneticPr fontId="2" type="noConversion"/>
  </si>
  <si>
    <t>現金及約當現金淨增加</t>
    <phoneticPr fontId="2" type="noConversion"/>
  </si>
  <si>
    <t>　內部往來增加</t>
    <phoneticPr fontId="2" type="noConversion"/>
  </si>
  <si>
    <t>　其他負債增加(減少)</t>
    <phoneticPr fontId="2" type="noConversion"/>
  </si>
  <si>
    <t>　有關損益之營業資產淨(增加)減少</t>
    <phoneticPr fontId="2" type="noConversion"/>
  </si>
  <si>
    <t>民國110年及109年12月31日</t>
    <phoneticPr fontId="2" type="noConversion"/>
  </si>
  <si>
    <t>民國110年及109年1月1日至12月31日</t>
    <phoneticPr fontId="2" type="noConversion"/>
  </si>
  <si>
    <t>110年度</t>
    <phoneticPr fontId="2" type="noConversion"/>
  </si>
  <si>
    <t>109年度</t>
    <phoneticPr fontId="2" type="noConversion"/>
  </si>
</sst>
</file>

<file path=xl/styles.xml><?xml version="1.0" encoding="utf-8"?>
<styleSheet xmlns="http://schemas.openxmlformats.org/spreadsheetml/2006/main">
  <numFmts count="7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);\(#,##0\)"/>
    <numFmt numFmtId="177" formatCode="_-* #,##0_-;\-* #,##0_-;_-* &quot;-&quot;??_-;_-@_-"/>
    <numFmt numFmtId="178" formatCode="_-&quot;$&quot;* #,##0_-;\-&quot;$&quot;* #,##0_-;_-&quot;$&quot;* &quot;-&quot;??_-;_-@_-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176" fontId="4" fillId="0" borderId="0" xfId="4" applyNumberFormat="1" applyFont="1" applyFill="1"/>
    <xf numFmtId="177" fontId="5" fillId="0" borderId="1" xfId="4" applyNumberFormat="1" applyFont="1" applyFill="1" applyBorder="1" applyAlignment="1">
      <alignment shrinkToFit="1"/>
    </xf>
    <xf numFmtId="0" fontId="5" fillId="0" borderId="0" xfId="2" applyFont="1" applyFill="1">
      <alignment vertical="center"/>
    </xf>
    <xf numFmtId="0" fontId="5" fillId="0" borderId="0" xfId="0" applyFont="1" applyFill="1"/>
    <xf numFmtId="0" fontId="5" fillId="0" borderId="2" xfId="2" applyFont="1" applyFill="1" applyBorder="1" applyAlignment="1">
      <alignment vertical="center"/>
    </xf>
    <xf numFmtId="41" fontId="5" fillId="0" borderId="1" xfId="4" applyNumberFormat="1" applyFont="1" applyFill="1" applyBorder="1" applyAlignment="1">
      <alignment horizontal="right" vertical="center"/>
    </xf>
    <xf numFmtId="0" fontId="5" fillId="0" borderId="3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shrinkToFit="1"/>
    </xf>
    <xf numFmtId="41" fontId="5" fillId="0" borderId="3" xfId="2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42" fontId="5" fillId="0" borderId="1" xfId="7" applyNumberFormat="1" applyFont="1" applyFill="1" applyBorder="1" applyAlignment="1">
      <alignment shrinkToFit="1"/>
    </xf>
    <xf numFmtId="0" fontId="5" fillId="0" borderId="1" xfId="0" applyFont="1" applyFill="1" applyBorder="1"/>
    <xf numFmtId="177" fontId="5" fillId="0" borderId="5" xfId="4" applyNumberFormat="1" applyFont="1" applyFill="1" applyBorder="1" applyAlignment="1">
      <alignment shrinkToFit="1"/>
    </xf>
    <xf numFmtId="176" fontId="5" fillId="0" borderId="5" xfId="4" applyNumberFormat="1" applyFont="1" applyFill="1" applyBorder="1" applyAlignment="1">
      <alignment shrinkToFit="1"/>
    </xf>
    <xf numFmtId="41" fontId="5" fillId="0" borderId="5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shrinkToFit="1"/>
    </xf>
    <xf numFmtId="176" fontId="5" fillId="0" borderId="1" xfId="2" applyNumberFormat="1" applyFont="1" applyFill="1" applyBorder="1" applyAlignment="1">
      <alignment horizontal="center" vertical="center"/>
    </xf>
    <xf numFmtId="41" fontId="5" fillId="0" borderId="1" xfId="2" applyNumberFormat="1" applyFont="1" applyFill="1" applyBorder="1" applyAlignment="1">
      <alignment horizontal="center" vertical="center"/>
    </xf>
    <xf numFmtId="176" fontId="5" fillId="0" borderId="1" xfId="4" applyNumberFormat="1" applyFont="1" applyFill="1" applyBorder="1" applyAlignment="1">
      <alignment shrinkToFit="1"/>
    </xf>
    <xf numFmtId="41" fontId="5" fillId="0" borderId="1" xfId="6" applyNumberFormat="1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vertical="center"/>
    </xf>
    <xf numFmtId="178" fontId="5" fillId="0" borderId="6" xfId="7" applyNumberFormat="1" applyFont="1" applyFill="1" applyBorder="1" applyAlignment="1">
      <alignment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 shrinkToFit="1"/>
    </xf>
    <xf numFmtId="41" fontId="5" fillId="0" borderId="0" xfId="5" applyFont="1" applyFill="1" applyBorder="1" applyAlignment="1">
      <alignment horizontal="right" shrinkToFit="1"/>
    </xf>
    <xf numFmtId="0" fontId="5" fillId="0" borderId="0" xfId="2" applyFont="1" applyFill="1" applyBorder="1" applyAlignment="1">
      <alignment horizontal="left" shrinkToFit="1"/>
    </xf>
    <xf numFmtId="176" fontId="5" fillId="0" borderId="0" xfId="2" applyNumberFormat="1" applyFont="1" applyFill="1" applyBorder="1" applyAlignment="1">
      <alignment horizontal="center" vertical="center" shrinkToFit="1"/>
    </xf>
    <xf numFmtId="0" fontId="5" fillId="0" borderId="0" xfId="2" applyFont="1" applyFill="1" applyBorder="1">
      <alignment vertical="center"/>
    </xf>
    <xf numFmtId="176" fontId="5" fillId="0" borderId="0" xfId="2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41" fontId="5" fillId="0" borderId="4" xfId="4" applyNumberFormat="1" applyFont="1" applyFill="1" applyBorder="1" applyAlignment="1">
      <alignment horizontal="center" vertical="center"/>
    </xf>
    <xf numFmtId="41" fontId="5" fillId="0" borderId="9" xfId="4" applyNumberFormat="1" applyFont="1" applyFill="1" applyBorder="1" applyAlignment="1">
      <alignment horizontal="center" vertical="center"/>
    </xf>
    <xf numFmtId="41" fontId="5" fillId="0" borderId="4" xfId="4" applyNumberFormat="1" applyFont="1" applyFill="1" applyBorder="1" applyAlignment="1">
      <alignment vertical="center" shrinkToFit="1"/>
    </xf>
    <xf numFmtId="0" fontId="4" fillId="0" borderId="0" xfId="3" applyFont="1" applyFill="1" applyBorder="1">
      <alignment vertical="center"/>
    </xf>
    <xf numFmtId="0" fontId="4" fillId="0" borderId="0" xfId="3" applyFont="1" applyFill="1">
      <alignment vertical="center"/>
    </xf>
    <xf numFmtId="0" fontId="4" fillId="0" borderId="0" xfId="0" applyFont="1" applyFill="1"/>
    <xf numFmtId="0" fontId="3" fillId="0" borderId="0" xfId="3" applyFont="1" applyFill="1">
      <alignment vertical="center"/>
    </xf>
    <xf numFmtId="0" fontId="3" fillId="0" borderId="0" xfId="3" applyFont="1" applyFill="1" applyBorder="1">
      <alignment vertical="center"/>
    </xf>
    <xf numFmtId="0" fontId="3" fillId="0" borderId="0" xfId="3" applyFont="1" applyFill="1" applyBorder="1" applyAlignment="1">
      <alignment vertical="center"/>
    </xf>
    <xf numFmtId="176" fontId="3" fillId="0" borderId="0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42" fontId="4" fillId="0" borderId="0" xfId="7" applyNumberFormat="1" applyFont="1" applyFill="1"/>
    <xf numFmtId="41" fontId="4" fillId="0" borderId="0" xfId="4" applyNumberFormat="1" applyFont="1" applyFill="1"/>
    <xf numFmtId="176" fontId="4" fillId="0" borderId="11" xfId="4" applyNumberFormat="1" applyFont="1" applyFill="1" applyBorder="1"/>
    <xf numFmtId="178" fontId="4" fillId="0" borderId="12" xfId="7" applyNumberFormat="1" applyFont="1" applyFill="1" applyBorder="1"/>
    <xf numFmtId="178" fontId="4" fillId="0" borderId="13" xfId="7" applyNumberFormat="1" applyFont="1" applyFill="1" applyBorder="1"/>
    <xf numFmtId="0" fontId="4" fillId="0" borderId="0" xfId="0" applyFont="1" applyFill="1" applyBorder="1" applyAlignment="1">
      <alignment horizontal="center" vertical="center" textRotation="180"/>
    </xf>
    <xf numFmtId="41" fontId="5" fillId="0" borderId="6" xfId="2" applyNumberFormat="1" applyFont="1" applyFill="1" applyBorder="1" applyAlignment="1">
      <alignment horizontal="center"/>
    </xf>
    <xf numFmtId="41" fontId="5" fillId="0" borderId="4" xfId="6" applyNumberFormat="1" applyFont="1" applyFill="1" applyBorder="1" applyAlignment="1">
      <alignment horizontal="center" vertical="center" shrinkToFit="1"/>
    </xf>
    <xf numFmtId="41" fontId="5" fillId="0" borderId="14" xfId="6" applyNumberFormat="1" applyFont="1" applyFill="1" applyBorder="1" applyAlignment="1"/>
    <xf numFmtId="178" fontId="5" fillId="0" borderId="0" xfId="7" applyNumberFormat="1" applyFont="1" applyFill="1" applyBorder="1" applyAlignment="1">
      <alignment shrinkToFit="1"/>
    </xf>
    <xf numFmtId="41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vertical="center"/>
    </xf>
    <xf numFmtId="41" fontId="5" fillId="0" borderId="0" xfId="6" applyNumberFormat="1" applyFont="1" applyFill="1" applyBorder="1" applyAlignment="1"/>
    <xf numFmtId="0" fontId="6" fillId="0" borderId="0" xfId="0" applyFont="1" applyFill="1"/>
    <xf numFmtId="0" fontId="5" fillId="0" borderId="0" xfId="2" applyFont="1" applyFill="1" applyBorder="1" applyAlignment="1">
      <alignment horizontal="center" vertical="center" textRotation="180"/>
    </xf>
    <xf numFmtId="41" fontId="5" fillId="0" borderId="7" xfId="2" applyNumberFormat="1" applyFont="1" applyFill="1" applyBorder="1" applyAlignment="1">
      <alignment horizontal="center" vertical="center"/>
    </xf>
    <xf numFmtId="177" fontId="5" fillId="0" borderId="2" xfId="4" applyNumberFormat="1" applyFont="1" applyFill="1" applyBorder="1" applyAlignment="1">
      <alignment shrinkToFit="1"/>
    </xf>
    <xf numFmtId="41" fontId="5" fillId="0" borderId="3" xfId="4" applyNumberFormat="1" applyFont="1" applyFill="1" applyBorder="1" applyAlignment="1">
      <alignment horizontal="center" vertical="center"/>
    </xf>
    <xf numFmtId="41" fontId="5" fillId="0" borderId="2" xfId="2" applyNumberFormat="1" applyFont="1" applyFill="1" applyBorder="1" applyAlignment="1">
      <alignment vertical="center"/>
    </xf>
    <xf numFmtId="0" fontId="7" fillId="0" borderId="15" xfId="2" applyFont="1" applyFill="1" applyBorder="1" applyAlignment="1">
      <alignment horizontal="center" vertical="top" textRotation="180"/>
    </xf>
    <xf numFmtId="0" fontId="7" fillId="0" borderId="15" xfId="2" applyFont="1" applyFill="1" applyBorder="1" applyAlignment="1">
      <alignment horizontal="center" vertical="center" textRotation="180"/>
    </xf>
    <xf numFmtId="0" fontId="4" fillId="0" borderId="0" xfId="1" applyFont="1" applyFill="1"/>
    <xf numFmtId="0" fontId="4" fillId="0" borderId="15" xfId="0" applyFont="1" applyFill="1" applyBorder="1" applyAlignment="1">
      <alignment horizontal="center" vertical="center" textRotation="180"/>
    </xf>
    <xf numFmtId="0" fontId="8" fillId="0" borderId="15" xfId="0" applyFont="1" applyFill="1" applyBorder="1" applyAlignment="1">
      <alignment horizontal="center" vertical="center" textRotation="180"/>
    </xf>
    <xf numFmtId="178" fontId="5" fillId="0" borderId="2" xfId="7" applyNumberFormat="1" applyFont="1" applyFill="1" applyBorder="1" applyAlignment="1">
      <alignment shrinkToFit="1"/>
    </xf>
    <xf numFmtId="176" fontId="5" fillId="0" borderId="2" xfId="4" applyNumberFormat="1" applyFont="1" applyFill="1" applyBorder="1" applyAlignment="1">
      <alignment shrinkToFit="1"/>
    </xf>
    <xf numFmtId="0" fontId="5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vertical="center"/>
    </xf>
    <xf numFmtId="0" fontId="5" fillId="0" borderId="8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textRotation="180"/>
    </xf>
    <xf numFmtId="0" fontId="5" fillId="0" borderId="0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42" fontId="4" fillId="0" borderId="4" xfId="7" applyNumberFormat="1" applyFont="1" applyFill="1" applyBorder="1" applyAlignment="1">
      <alignment vertical="center"/>
    </xf>
    <xf numFmtId="178" fontId="4" fillId="0" borderId="3" xfId="7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1" fontId="4" fillId="0" borderId="15" xfId="4" applyNumberFormat="1" applyFont="1" applyFill="1" applyBorder="1" applyAlignment="1">
      <alignment vertical="center"/>
    </xf>
    <xf numFmtId="176" fontId="4" fillId="0" borderId="4" xfId="4" applyNumberFormat="1" applyFont="1" applyFill="1" applyBorder="1" applyAlignment="1">
      <alignment vertical="center"/>
    </xf>
    <xf numFmtId="41" fontId="4" fillId="0" borderId="4" xfId="4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41" fontId="4" fillId="0" borderId="7" xfId="4" applyNumberFormat="1" applyFont="1" applyFill="1" applyBorder="1" applyAlignment="1">
      <alignment vertical="center"/>
    </xf>
    <xf numFmtId="176" fontId="4" fillId="0" borderId="7" xfId="4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 textRotation="180"/>
    </xf>
    <xf numFmtId="0" fontId="4" fillId="0" borderId="7" xfId="0" applyFont="1" applyFill="1" applyBorder="1" applyAlignment="1">
      <alignment vertical="center"/>
    </xf>
    <xf numFmtId="177" fontId="4" fillId="0" borderId="0" xfId="4" applyNumberFormat="1" applyFont="1" applyFill="1" applyBorder="1" applyAlignment="1">
      <alignment vertical="center"/>
    </xf>
    <xf numFmtId="177" fontId="4" fillId="0" borderId="0" xfId="4" applyNumberFormat="1" applyFont="1" applyFill="1" applyAlignment="1">
      <alignment vertical="center"/>
    </xf>
    <xf numFmtId="41" fontId="4" fillId="0" borderId="0" xfId="4" applyNumberFormat="1" applyFont="1" applyFill="1" applyBorder="1" applyAlignment="1">
      <alignment vertical="center"/>
    </xf>
    <xf numFmtId="41" fontId="5" fillId="0" borderId="8" xfId="2" applyNumberFormat="1" applyFont="1" applyFill="1" applyBorder="1" applyAlignment="1">
      <alignment horizontal="center" vertical="center"/>
    </xf>
    <xf numFmtId="41" fontId="5" fillId="0" borderId="1" xfId="4" applyNumberFormat="1" applyFont="1" applyFill="1" applyBorder="1" applyAlignment="1">
      <alignment horizontal="center" vertical="center"/>
    </xf>
    <xf numFmtId="41" fontId="5" fillId="0" borderId="5" xfId="4" applyNumberFormat="1" applyFont="1" applyFill="1" applyBorder="1" applyAlignment="1">
      <alignment horizontal="center" vertical="center"/>
    </xf>
    <xf numFmtId="41" fontId="5" fillId="0" borderId="1" xfId="4" applyNumberFormat="1" applyFont="1" applyFill="1" applyBorder="1" applyAlignment="1">
      <alignment vertical="center" shrinkToFit="1"/>
    </xf>
    <xf numFmtId="41" fontId="5" fillId="0" borderId="2" xfId="4" applyNumberFormat="1" applyFont="1" applyFill="1" applyBorder="1" applyAlignment="1">
      <alignment horizontal="center" vertical="center"/>
    </xf>
    <xf numFmtId="41" fontId="5" fillId="0" borderId="6" xfId="6" applyNumberFormat="1" applyFont="1" applyFill="1" applyBorder="1" applyAlignment="1"/>
    <xf numFmtId="41" fontId="3" fillId="0" borderId="0" xfId="3" applyNumberFormat="1" applyFont="1" applyFill="1" applyBorder="1">
      <alignment vertical="center"/>
    </xf>
    <xf numFmtId="42" fontId="4" fillId="0" borderId="14" xfId="7" applyNumberFormat="1" applyFont="1" applyFill="1" applyBorder="1" applyAlignment="1">
      <alignment vertical="center"/>
    </xf>
    <xf numFmtId="178" fontId="4" fillId="0" borderId="14" xfId="7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center" vertical="center"/>
    </xf>
    <xf numFmtId="49" fontId="5" fillId="0" borderId="9" xfId="2" applyNumberFormat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10" xfId="2" applyFont="1" applyFill="1" applyBorder="1" applyAlignment="1">
      <alignment horizontal="right" vertical="center"/>
    </xf>
    <xf numFmtId="0" fontId="4" fillId="0" borderId="0" xfId="3" applyFont="1" applyFill="1" applyAlignment="1">
      <alignment horizontal="left" vertical="center"/>
    </xf>
    <xf numFmtId="176" fontId="4" fillId="0" borderId="0" xfId="4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>
      <alignment horizontal="right" vertical="center"/>
    </xf>
    <xf numFmtId="41" fontId="4" fillId="0" borderId="0" xfId="3" applyNumberFormat="1" applyFont="1" applyFill="1" applyBorder="1" applyAlignment="1">
      <alignment vertical="center"/>
    </xf>
    <xf numFmtId="177" fontId="4" fillId="0" borderId="11" xfId="4" applyNumberFormat="1" applyFont="1" applyFill="1" applyBorder="1" applyAlignment="1">
      <alignment vertical="center"/>
    </xf>
    <xf numFmtId="0" fontId="4" fillId="0" borderId="16" xfId="3" applyFont="1" applyFill="1" applyBorder="1" applyAlignment="1">
      <alignment horizontal="left" vertical="center"/>
    </xf>
    <xf numFmtId="0" fontId="4" fillId="0" borderId="16" xfId="3" applyFont="1" applyFill="1" applyBorder="1" applyAlignment="1">
      <alignment vertical="center"/>
    </xf>
    <xf numFmtId="178" fontId="4" fillId="0" borderId="0" xfId="7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176" fontId="3" fillId="0" borderId="16" xfId="3" applyNumberFormat="1" applyFont="1" applyFill="1" applyBorder="1" applyAlignment="1">
      <alignment horizontal="right" vertical="center"/>
    </xf>
    <xf numFmtId="0" fontId="4" fillId="0" borderId="11" xfId="3" applyFont="1" applyFill="1" applyBorder="1" applyAlignment="1">
      <alignment horizontal="center" vertical="center"/>
    </xf>
    <xf numFmtId="41" fontId="4" fillId="0" borderId="11" xfId="3" applyNumberFormat="1" applyFont="1" applyFill="1" applyBorder="1" applyAlignment="1">
      <alignment horizontal="right" vertical="center"/>
    </xf>
    <xf numFmtId="0" fontId="4" fillId="0" borderId="0" xfId="3" applyFont="1" applyFill="1" applyAlignment="1">
      <alignment horizontal="right" vertical="center"/>
    </xf>
    <xf numFmtId="0" fontId="4" fillId="0" borderId="0" xfId="3" applyFont="1" applyFill="1" applyAlignment="1">
      <alignment horizontal="center" vertical="center"/>
    </xf>
    <xf numFmtId="176" fontId="4" fillId="0" borderId="11" xfId="3" applyNumberFormat="1" applyFont="1" applyFill="1" applyBorder="1" applyAlignment="1">
      <alignment vertical="center"/>
    </xf>
    <xf numFmtId="176" fontId="4" fillId="0" borderId="11" xfId="4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>
      <alignment horizontal="center" vertical="center"/>
    </xf>
    <xf numFmtId="176" fontId="4" fillId="0" borderId="0" xfId="3" applyNumberFormat="1" applyFont="1" applyFill="1" applyBorder="1" applyAlignment="1">
      <alignment vertical="center"/>
    </xf>
    <xf numFmtId="0" fontId="3" fillId="0" borderId="0" xfId="3" applyFont="1" applyFill="1" applyAlignment="1">
      <alignment horizontal="center" vertical="center"/>
    </xf>
    <xf numFmtId="178" fontId="4" fillId="0" borderId="12" xfId="7" applyNumberFormat="1" applyFont="1" applyFill="1" applyBorder="1" applyAlignment="1">
      <alignment vertical="center"/>
    </xf>
    <xf numFmtId="176" fontId="4" fillId="0" borderId="12" xfId="3" applyNumberFormat="1" applyFont="1" applyFill="1" applyBorder="1" applyAlignment="1">
      <alignment vertical="center"/>
    </xf>
    <xf numFmtId="41" fontId="4" fillId="0" borderId="11" xfId="3" applyNumberFormat="1" applyFont="1" applyFill="1" applyBorder="1" applyAlignment="1">
      <alignment vertical="center"/>
    </xf>
    <xf numFmtId="41" fontId="4" fillId="0" borderId="0" xfId="4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</cellXfs>
  <cellStyles count="8">
    <cellStyle name="一般" xfId="0" builtinId="0"/>
    <cellStyle name="一般 2" xfId="1"/>
    <cellStyle name="一般_Sheet1" xfId="2"/>
    <cellStyle name="一般_Sheet2" xfId="3"/>
    <cellStyle name="千分位" xfId="4" builtinId="3"/>
    <cellStyle name="千分位[0]" xfId="5" builtinId="6"/>
    <cellStyle name="百分比" xfId="6" builtinId="5"/>
    <cellStyle name="貨幣" xfId="7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39"/>
  <sheetViews>
    <sheetView view="pageBreakPreview" zoomScaleSheetLayoutView="100" workbookViewId="0">
      <selection activeCell="B4" sqref="B4:M4"/>
    </sheetView>
  </sheetViews>
  <sheetFormatPr defaultColWidth="2.25" defaultRowHeight="15" customHeight="1"/>
  <cols>
    <col min="1" max="1" width="3.625" style="4" customWidth="1"/>
    <col min="2" max="2" width="22.625" style="4" customWidth="1"/>
    <col min="3" max="3" width="11.75" style="4" customWidth="1"/>
    <col min="4" max="4" width="18.5" style="4" customWidth="1"/>
    <col min="5" max="5" width="6.625" style="4" customWidth="1"/>
    <col min="6" max="6" width="18.5" style="4" customWidth="1"/>
    <col min="7" max="7" width="6.625" style="33" customWidth="1"/>
    <col min="8" max="8" width="22.625" style="4" customWidth="1"/>
    <col min="9" max="9" width="11.75" style="4" customWidth="1"/>
    <col min="10" max="10" width="18.5" style="4" customWidth="1"/>
    <col min="11" max="11" width="6.625" style="4" customWidth="1"/>
    <col min="12" max="12" width="18.5" style="4" customWidth="1"/>
    <col min="13" max="13" width="6.625" style="4" customWidth="1"/>
    <col min="14" max="16384" width="2.25" style="4"/>
  </cols>
  <sheetData>
    <row r="1" spans="1:38" ht="15" customHeight="1">
      <c r="A1" s="62"/>
      <c r="B1" s="119" t="s">
        <v>24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62"/>
      <c r="B2" s="119" t="s">
        <v>67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5" customHeight="1">
      <c r="A3" s="62"/>
      <c r="B3" s="119" t="s">
        <v>159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5" customHeight="1">
      <c r="A4" s="62"/>
      <c r="B4" s="120" t="s">
        <v>0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5" customHeight="1">
      <c r="A5" s="62"/>
      <c r="B5" s="115" t="s">
        <v>68</v>
      </c>
      <c r="C5" s="115" t="s">
        <v>35</v>
      </c>
      <c r="D5" s="116" t="s">
        <v>154</v>
      </c>
      <c r="E5" s="116"/>
      <c r="F5" s="116" t="s">
        <v>137</v>
      </c>
      <c r="G5" s="116"/>
      <c r="H5" s="117" t="s">
        <v>69</v>
      </c>
      <c r="I5" s="115" t="s">
        <v>35</v>
      </c>
      <c r="J5" s="116" t="s">
        <v>154</v>
      </c>
      <c r="K5" s="116"/>
      <c r="L5" s="116" t="s">
        <v>137</v>
      </c>
      <c r="M5" s="11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5" customHeight="1">
      <c r="A6" s="62"/>
      <c r="B6" s="115"/>
      <c r="C6" s="115"/>
      <c r="D6" s="80" t="s">
        <v>36</v>
      </c>
      <c r="E6" s="80" t="s">
        <v>37</v>
      </c>
      <c r="F6" s="80" t="s">
        <v>36</v>
      </c>
      <c r="G6" s="80" t="s">
        <v>37</v>
      </c>
      <c r="H6" s="117"/>
      <c r="I6" s="115"/>
      <c r="J6" s="80" t="s">
        <v>36</v>
      </c>
      <c r="K6" s="80" t="s">
        <v>37</v>
      </c>
      <c r="L6" s="80" t="s">
        <v>36</v>
      </c>
      <c r="M6" s="80" t="s">
        <v>37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15" customHeight="1">
      <c r="A7" s="62"/>
      <c r="B7" s="5" t="s">
        <v>70</v>
      </c>
      <c r="C7" s="74" t="s">
        <v>39</v>
      </c>
      <c r="D7" s="72">
        <f>43414598+3907</f>
        <v>43418505</v>
      </c>
      <c r="E7" s="6">
        <f>ROUND(D7/D$32*100,0)</f>
        <v>2</v>
      </c>
      <c r="F7" s="72">
        <v>42747722</v>
      </c>
      <c r="G7" s="6">
        <v>2</v>
      </c>
      <c r="H7" s="7" t="s">
        <v>71</v>
      </c>
      <c r="I7" s="5"/>
      <c r="J7" s="8"/>
      <c r="K7" s="66"/>
      <c r="L7" s="8"/>
      <c r="M7" s="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5" customHeight="1">
      <c r="A8" s="62"/>
      <c r="B8" s="10" t="s">
        <v>72</v>
      </c>
      <c r="C8" s="11" t="s">
        <v>73</v>
      </c>
      <c r="D8" s="2">
        <v>782758443</v>
      </c>
      <c r="E8" s="6">
        <f>ROUND(D8/D$32*100,0)</f>
        <v>34</v>
      </c>
      <c r="F8" s="2">
        <v>587501768</v>
      </c>
      <c r="G8" s="6">
        <v>28</v>
      </c>
      <c r="H8" s="12" t="s">
        <v>74</v>
      </c>
      <c r="I8" s="14"/>
      <c r="J8" s="13">
        <v>5625999</v>
      </c>
      <c r="K8" s="106">
        <f t="shared" ref="K8:K14" si="0">ROUND(J8/J$32*100,0)</f>
        <v>0</v>
      </c>
      <c r="L8" s="13">
        <v>5235737</v>
      </c>
      <c r="M8" s="34"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" customHeight="1">
      <c r="A9" s="62"/>
      <c r="B9" s="10" t="s">
        <v>75</v>
      </c>
      <c r="C9" s="11" t="s">
        <v>47</v>
      </c>
      <c r="D9" s="2">
        <v>38391000</v>
      </c>
      <c r="E9" s="6">
        <f>ROUND(D9/D$32*100,0)</f>
        <v>2</v>
      </c>
      <c r="F9" s="2">
        <v>35538000</v>
      </c>
      <c r="G9" s="6">
        <v>2</v>
      </c>
      <c r="H9" s="12" t="s">
        <v>76</v>
      </c>
      <c r="I9" s="10"/>
      <c r="J9" s="2">
        <v>425339</v>
      </c>
      <c r="K9" s="106">
        <f t="shared" si="0"/>
        <v>0</v>
      </c>
      <c r="L9" s="2">
        <v>428929</v>
      </c>
      <c r="M9" s="34"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" customHeight="1">
      <c r="A10" s="62"/>
      <c r="B10" s="10" t="s">
        <v>77</v>
      </c>
      <c r="C10" s="11" t="s">
        <v>47</v>
      </c>
      <c r="D10" s="2">
        <f>16729428+48469</f>
        <v>16777897</v>
      </c>
      <c r="E10" s="6">
        <f>ROUND(D10/D$32*100,0)</f>
        <v>1</v>
      </c>
      <c r="F10" s="2">
        <v>11005304</v>
      </c>
      <c r="G10" s="6">
        <v>1</v>
      </c>
      <c r="H10" s="12" t="s">
        <v>78</v>
      </c>
      <c r="I10" s="10"/>
      <c r="J10" s="2">
        <v>486307</v>
      </c>
      <c r="K10" s="106">
        <f t="shared" si="0"/>
        <v>0</v>
      </c>
      <c r="L10" s="2">
        <v>365935</v>
      </c>
      <c r="M10" s="34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" customHeight="1">
      <c r="A11" s="62"/>
      <c r="B11" s="10" t="s">
        <v>80</v>
      </c>
      <c r="C11" s="11" t="s">
        <v>81</v>
      </c>
      <c r="D11" s="2">
        <v>1338631256</v>
      </c>
      <c r="E11" s="6">
        <f>ROUND(D11/D$32*100,0)</f>
        <v>57</v>
      </c>
      <c r="F11" s="2">
        <v>1284832822</v>
      </c>
      <c r="G11" s="6">
        <v>62</v>
      </c>
      <c r="H11" s="12" t="s">
        <v>79</v>
      </c>
      <c r="I11" s="10"/>
      <c r="J11" s="2">
        <v>110054</v>
      </c>
      <c r="K11" s="106">
        <f t="shared" si="0"/>
        <v>0</v>
      </c>
      <c r="L11" s="2">
        <v>28861</v>
      </c>
      <c r="M11" s="3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" customHeight="1">
      <c r="A12" s="62"/>
      <c r="B12" s="10" t="s">
        <v>83</v>
      </c>
      <c r="C12" s="11" t="s">
        <v>47</v>
      </c>
      <c r="D12" s="2"/>
      <c r="E12" s="6"/>
      <c r="F12" s="2"/>
      <c r="G12" s="6"/>
      <c r="H12" s="12" t="s">
        <v>115</v>
      </c>
      <c r="I12" s="10" t="s">
        <v>82</v>
      </c>
      <c r="J12" s="2">
        <v>2190195682</v>
      </c>
      <c r="K12" s="106">
        <f>ROUND(J12/J$32*100,0)</f>
        <v>94</v>
      </c>
      <c r="L12" s="2">
        <v>1938213588</v>
      </c>
      <c r="M12" s="34">
        <v>94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" customHeight="1">
      <c r="A13" s="62"/>
      <c r="B13" s="10" t="s">
        <v>84</v>
      </c>
      <c r="C13" s="11"/>
      <c r="D13" s="2">
        <v>10210338</v>
      </c>
      <c r="E13" s="6">
        <f>ROUND(D13/D$32*100,0)</f>
        <v>0</v>
      </c>
      <c r="F13" s="2">
        <v>9005135</v>
      </c>
      <c r="G13" s="6">
        <v>0</v>
      </c>
      <c r="H13" s="12" t="s">
        <v>116</v>
      </c>
      <c r="I13" s="10" t="s">
        <v>117</v>
      </c>
      <c r="J13" s="2">
        <f>10118086+92252</f>
        <v>10210338</v>
      </c>
      <c r="K13" s="106">
        <f t="shared" si="0"/>
        <v>0</v>
      </c>
      <c r="L13" s="2">
        <v>9005135</v>
      </c>
      <c r="M13" s="34">
        <v>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15" customHeight="1">
      <c r="A14" s="62"/>
      <c r="B14" s="10" t="s">
        <v>86</v>
      </c>
      <c r="C14" s="11"/>
      <c r="D14" s="2">
        <v>2111079</v>
      </c>
      <c r="E14" s="6">
        <f>ROUND(D14/D$32*100,0)</f>
        <v>0</v>
      </c>
      <c r="F14" s="2">
        <v>2111079</v>
      </c>
      <c r="G14" s="6">
        <v>0</v>
      </c>
      <c r="H14" s="12" t="s">
        <v>85</v>
      </c>
      <c r="I14" s="10"/>
      <c r="J14" s="2">
        <v>4373588</v>
      </c>
      <c r="K14" s="106">
        <f t="shared" si="0"/>
        <v>0</v>
      </c>
      <c r="L14" s="2">
        <v>3066565</v>
      </c>
      <c r="M14" s="3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15" customHeight="1">
      <c r="A15" s="62"/>
      <c r="B15" s="10" t="s">
        <v>87</v>
      </c>
      <c r="C15" s="11"/>
      <c r="D15" s="16">
        <f>SUM(D13:D14)</f>
        <v>12321417</v>
      </c>
      <c r="E15" s="17">
        <f>SUM(E13:E14)</f>
        <v>0</v>
      </c>
      <c r="F15" s="16">
        <v>11116214</v>
      </c>
      <c r="G15" s="17">
        <v>0</v>
      </c>
      <c r="H15" s="12" t="s">
        <v>118</v>
      </c>
      <c r="I15" s="10"/>
      <c r="J15" s="15">
        <f>SUM(J8:J14)</f>
        <v>2211427307</v>
      </c>
      <c r="K15" s="107">
        <f>SUM(K8:K14)</f>
        <v>94</v>
      </c>
      <c r="L15" s="15">
        <v>1956344750</v>
      </c>
      <c r="M15" s="35">
        <v>94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" customHeight="1">
      <c r="A16" s="62"/>
      <c r="B16" s="10" t="s">
        <v>89</v>
      </c>
      <c r="C16" s="11" t="s">
        <v>47</v>
      </c>
      <c r="D16" s="18"/>
      <c r="E16" s="19"/>
      <c r="F16" s="18"/>
      <c r="G16" s="19"/>
      <c r="H16" s="12" t="s">
        <v>88</v>
      </c>
      <c r="I16" s="10"/>
      <c r="J16" s="18"/>
      <c r="K16" s="108"/>
      <c r="L16" s="18"/>
      <c r="M16" s="3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" customHeight="1">
      <c r="A17" s="62"/>
      <c r="B17" s="10" t="s">
        <v>90</v>
      </c>
      <c r="C17" s="11"/>
      <c r="D17" s="18"/>
      <c r="E17" s="19"/>
      <c r="F17" s="18"/>
      <c r="G17" s="19"/>
      <c r="H17" s="12" t="s">
        <v>91</v>
      </c>
      <c r="I17" s="10" t="s">
        <v>47</v>
      </c>
      <c r="J17" s="2">
        <f>55300488+407540+35095861+23064472+276564</f>
        <v>114144925</v>
      </c>
      <c r="K17" s="106">
        <f>ROUND(J17/J$32*100,0)+1</f>
        <v>6</v>
      </c>
      <c r="L17" s="2">
        <v>109737847</v>
      </c>
      <c r="M17" s="34">
        <v>6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" customHeight="1">
      <c r="A18" s="62"/>
      <c r="B18" s="10" t="s">
        <v>119</v>
      </c>
      <c r="C18" s="11"/>
      <c r="D18" s="2">
        <v>14008295</v>
      </c>
      <c r="E18" s="20">
        <f>ROUND(D18/D$32*100,0)-1</f>
        <v>0</v>
      </c>
      <c r="F18" s="2">
        <v>14008295</v>
      </c>
      <c r="G18" s="20">
        <v>1</v>
      </c>
      <c r="H18" s="12" t="s">
        <v>92</v>
      </c>
      <c r="I18" s="10" t="s">
        <v>47</v>
      </c>
      <c r="J18" s="21">
        <v>3772326</v>
      </c>
      <c r="K18" s="106">
        <f>ROUND(J18/J$32*100,0)</f>
        <v>0</v>
      </c>
      <c r="L18" s="21">
        <v>3485238</v>
      </c>
      <c r="M18" s="34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" customHeight="1">
      <c r="A19" s="68"/>
      <c r="B19" s="10" t="s">
        <v>120</v>
      </c>
      <c r="C19" s="11"/>
      <c r="D19" s="2">
        <v>39679422</v>
      </c>
      <c r="E19" s="20">
        <f t="shared" ref="E19:E25" si="1">ROUND(D19/D$32*100,0)</f>
        <v>2</v>
      </c>
      <c r="F19" s="2">
        <v>39679422</v>
      </c>
      <c r="G19" s="20">
        <v>2</v>
      </c>
      <c r="H19" s="12" t="s">
        <v>93</v>
      </c>
      <c r="I19" s="10"/>
      <c r="J19" s="15">
        <f>SUM(J17:J18)</f>
        <v>117917251</v>
      </c>
      <c r="K19" s="107">
        <f>SUM(K17:K18)</f>
        <v>6</v>
      </c>
      <c r="L19" s="15">
        <v>113223085</v>
      </c>
      <c r="M19" s="35">
        <v>6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5" customHeight="1">
      <c r="A20" s="67">
        <v>3</v>
      </c>
      <c r="B20" s="10" t="s">
        <v>121</v>
      </c>
      <c r="C20" s="11"/>
      <c r="D20" s="2">
        <v>341000</v>
      </c>
      <c r="E20" s="20">
        <f>ROUND(D20/D$32*100,0)</f>
        <v>0</v>
      </c>
      <c r="F20" s="2">
        <v>341000</v>
      </c>
      <c r="G20" s="20">
        <v>0</v>
      </c>
      <c r="H20" s="11"/>
      <c r="I20" s="10"/>
      <c r="J20" s="64"/>
      <c r="K20" s="109"/>
      <c r="L20" s="64"/>
      <c r="M20" s="6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5" customHeight="1">
      <c r="A21" s="62"/>
      <c r="B21" s="10" t="s">
        <v>94</v>
      </c>
      <c r="C21" s="11"/>
      <c r="D21" s="2">
        <v>1907500</v>
      </c>
      <c r="E21" s="20">
        <f t="shared" si="1"/>
        <v>0</v>
      </c>
      <c r="F21" s="2">
        <v>2257683</v>
      </c>
      <c r="G21" s="20">
        <v>0</v>
      </c>
      <c r="H21" s="14"/>
      <c r="I21" s="14"/>
      <c r="J21" s="18"/>
      <c r="K21" s="22"/>
      <c r="L21" s="18"/>
      <c r="M21" s="5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5" customHeight="1">
      <c r="A22" s="62"/>
      <c r="B22" s="10" t="s">
        <v>95</v>
      </c>
      <c r="C22" s="11"/>
      <c r="D22" s="2">
        <v>686000</v>
      </c>
      <c r="E22" s="20">
        <f t="shared" si="1"/>
        <v>0</v>
      </c>
      <c r="F22" s="2">
        <v>1486000</v>
      </c>
      <c r="G22" s="20">
        <v>0</v>
      </c>
      <c r="H22" s="12"/>
      <c r="I22" s="10"/>
      <c r="J22" s="18"/>
      <c r="K22" s="22"/>
      <c r="L22" s="18"/>
      <c r="M22" s="5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5" customHeight="1">
      <c r="A23" s="62"/>
      <c r="B23" s="10" t="s">
        <v>122</v>
      </c>
      <c r="C23" s="11"/>
      <c r="D23" s="2">
        <v>10059390</v>
      </c>
      <c r="E23" s="20">
        <f>ROUND(D23/D$32*100,0)</f>
        <v>0</v>
      </c>
      <c r="F23" s="2">
        <v>9204690</v>
      </c>
      <c r="G23" s="20">
        <v>0</v>
      </c>
      <c r="H23" s="12"/>
      <c r="I23" s="10"/>
      <c r="J23" s="18"/>
      <c r="K23" s="22"/>
      <c r="L23" s="18"/>
      <c r="M23" s="5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" customHeight="1">
      <c r="A24" s="62"/>
      <c r="B24" s="10" t="s">
        <v>123</v>
      </c>
      <c r="C24" s="11"/>
      <c r="D24" s="20">
        <v>35095861</v>
      </c>
      <c r="E24" s="63">
        <f>ROUND(D24/D$32*100,0)</f>
        <v>2</v>
      </c>
      <c r="F24" s="20">
        <v>35095861</v>
      </c>
      <c r="G24" s="63">
        <v>2</v>
      </c>
      <c r="H24" s="12"/>
      <c r="I24" s="10"/>
      <c r="J24" s="18"/>
      <c r="K24" s="108"/>
      <c r="L24" s="18"/>
      <c r="M24" s="3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" hidden="1" customHeight="1">
      <c r="A25" s="62"/>
      <c r="B25" s="75" t="s">
        <v>124</v>
      </c>
      <c r="C25" s="11"/>
      <c r="D25" s="20">
        <v>0</v>
      </c>
      <c r="E25" s="105">
        <f t="shared" si="1"/>
        <v>0</v>
      </c>
      <c r="F25" s="20">
        <v>0</v>
      </c>
      <c r="G25" s="63">
        <v>0</v>
      </c>
      <c r="H25" s="12"/>
      <c r="I25" s="10"/>
      <c r="J25" s="18"/>
      <c r="K25" s="108"/>
      <c r="L25" s="18"/>
      <c r="M25" s="3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" customHeight="1">
      <c r="A26" s="62"/>
      <c r="B26" s="10" t="s">
        <v>96</v>
      </c>
      <c r="C26" s="11"/>
      <c r="D26" s="73">
        <f>SUM(D18:D25)</f>
        <v>101777468</v>
      </c>
      <c r="E26" s="22">
        <f>SUM(E18:E25)</f>
        <v>4</v>
      </c>
      <c r="F26" s="73">
        <v>102072951</v>
      </c>
      <c r="G26" s="22">
        <v>5</v>
      </c>
      <c r="H26" s="23"/>
      <c r="I26" s="10"/>
      <c r="J26" s="18"/>
      <c r="K26" s="108"/>
      <c r="L26" s="18"/>
      <c r="M26" s="3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5" customHeight="1">
      <c r="A27" s="62"/>
      <c r="B27" s="10" t="s">
        <v>97</v>
      </c>
      <c r="C27" s="11"/>
      <c r="D27" s="21">
        <v>-5282126</v>
      </c>
      <c r="E27" s="20">
        <f>ROUND(D27/D$32*100,0)</f>
        <v>0</v>
      </c>
      <c r="F27" s="21">
        <v>-5797644</v>
      </c>
      <c r="G27" s="20">
        <v>0</v>
      </c>
      <c r="H27" s="23"/>
      <c r="I27" s="10"/>
      <c r="J27" s="18"/>
      <c r="K27" s="108"/>
      <c r="L27" s="18"/>
      <c r="M27" s="3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5" customHeight="1">
      <c r="A28" s="62"/>
      <c r="B28" s="10" t="s">
        <v>98</v>
      </c>
      <c r="C28" s="11"/>
      <c r="D28" s="16">
        <f>SUM(D26:D27)</f>
        <v>96495342</v>
      </c>
      <c r="E28" s="17">
        <f>E26+E27</f>
        <v>4</v>
      </c>
      <c r="F28" s="16">
        <v>96275307</v>
      </c>
      <c r="G28" s="17">
        <v>5</v>
      </c>
      <c r="H28" s="23"/>
      <c r="I28" s="10"/>
      <c r="J28" s="18"/>
      <c r="K28" s="22"/>
      <c r="L28" s="18"/>
      <c r="M28" s="5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5" customHeight="1">
      <c r="A29" s="62"/>
      <c r="B29" s="10"/>
      <c r="C29" s="11"/>
      <c r="D29" s="21"/>
      <c r="E29" s="20"/>
      <c r="F29" s="21"/>
      <c r="G29" s="20"/>
      <c r="H29" s="23"/>
      <c r="I29" s="10"/>
      <c r="J29" s="18"/>
      <c r="K29" s="22"/>
      <c r="L29" s="18"/>
      <c r="M29" s="55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5" customHeight="1">
      <c r="A30" s="62"/>
      <c r="B30" s="10"/>
      <c r="C30" s="11"/>
      <c r="D30" s="21"/>
      <c r="E30" s="20"/>
      <c r="F30" s="21"/>
      <c r="G30" s="20"/>
      <c r="H30" s="23"/>
      <c r="I30" s="10"/>
      <c r="J30" s="18"/>
      <c r="K30" s="22"/>
      <c r="L30" s="18"/>
      <c r="M30" s="55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" customHeight="1">
      <c r="A31" s="62"/>
      <c r="B31" s="10" t="s">
        <v>125</v>
      </c>
      <c r="C31" s="11" t="s">
        <v>81</v>
      </c>
      <c r="D31" s="21">
        <v>550698</v>
      </c>
      <c r="E31" s="20">
        <f>ROUND(D31/D$32*100,0)</f>
        <v>0</v>
      </c>
      <c r="F31" s="21">
        <v>550698</v>
      </c>
      <c r="G31" s="20">
        <v>0</v>
      </c>
      <c r="H31" s="23"/>
      <c r="I31" s="10"/>
      <c r="J31" s="18"/>
      <c r="K31" s="22"/>
      <c r="L31" s="18"/>
      <c r="M31" s="5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" customHeight="1" thickBot="1">
      <c r="A32" s="62"/>
      <c r="B32" s="76" t="s">
        <v>126</v>
      </c>
      <c r="C32" s="77"/>
      <c r="D32" s="24">
        <f>D7+D8+D9+D10+D11+D15+D28+D31</f>
        <v>2329344558</v>
      </c>
      <c r="E32" s="54">
        <f>E7+E8+E9+E10+E11+E15+E28+E31</f>
        <v>100</v>
      </c>
      <c r="F32" s="24">
        <v>2069567835</v>
      </c>
      <c r="G32" s="54">
        <v>100</v>
      </c>
      <c r="H32" s="25" t="s">
        <v>99</v>
      </c>
      <c r="I32" s="26"/>
      <c r="J32" s="24">
        <f>J15+J19</f>
        <v>2329344558</v>
      </c>
      <c r="K32" s="110">
        <f>K15+K19</f>
        <v>100</v>
      </c>
      <c r="L32" s="24">
        <v>2069567835</v>
      </c>
      <c r="M32" s="56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" customHeight="1" thickTop="1">
      <c r="A33" s="62"/>
      <c r="B33" s="27"/>
      <c r="C33" s="79"/>
      <c r="D33" s="57"/>
      <c r="E33" s="58"/>
      <c r="F33" s="57"/>
      <c r="G33" s="58"/>
      <c r="H33" s="27"/>
      <c r="I33" s="59"/>
      <c r="J33" s="57"/>
      <c r="K33" s="60"/>
      <c r="L33" s="57"/>
      <c r="M33" s="60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" customHeight="1">
      <c r="A34" s="62"/>
      <c r="B34" s="27"/>
      <c r="C34" s="81"/>
      <c r="D34" s="28"/>
      <c r="E34" s="29"/>
      <c r="F34" s="28"/>
      <c r="G34" s="30"/>
      <c r="H34" s="27"/>
      <c r="I34" s="29"/>
      <c r="J34" s="28"/>
      <c r="K34" s="28"/>
      <c r="L34" s="28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5" customHeight="1">
      <c r="A35" s="62"/>
      <c r="B35" s="118" t="s">
        <v>64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5" customHeight="1">
      <c r="A36" s="62"/>
      <c r="B36" s="81"/>
      <c r="C36" s="81"/>
      <c r="D36" s="81"/>
      <c r="E36" s="81"/>
      <c r="F36" s="81"/>
      <c r="G36" s="32"/>
      <c r="H36" s="81"/>
      <c r="I36" s="81"/>
      <c r="J36" s="81"/>
      <c r="K36" s="81"/>
      <c r="L36" s="8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" customHeight="1">
      <c r="A37" s="62"/>
      <c r="B37" s="114" t="s">
        <v>25</v>
      </c>
      <c r="C37" s="114"/>
      <c r="D37" s="31" t="s">
        <v>13</v>
      </c>
      <c r="E37" s="31"/>
      <c r="F37" s="3"/>
      <c r="G37" s="32"/>
      <c r="H37" s="31" t="s">
        <v>14</v>
      </c>
      <c r="I37" s="31"/>
      <c r="J37" s="31"/>
      <c r="K37" s="31"/>
      <c r="L37" s="31" t="s">
        <v>1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" customHeight="1">
      <c r="A38" s="6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" customHeight="1">
      <c r="A39" s="3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</sheetData>
  <mergeCells count="14">
    <mergeCell ref="B1:M1"/>
    <mergeCell ref="B2:M2"/>
    <mergeCell ref="B3:M3"/>
    <mergeCell ref="B4:M4"/>
    <mergeCell ref="B37:C37"/>
    <mergeCell ref="I5:I6"/>
    <mergeCell ref="J5:K5"/>
    <mergeCell ref="H5:H6"/>
    <mergeCell ref="B35:M35"/>
    <mergeCell ref="B5:B6"/>
    <mergeCell ref="C5:C6"/>
    <mergeCell ref="D5:E5"/>
    <mergeCell ref="F5:G5"/>
    <mergeCell ref="L5:M5"/>
  </mergeCells>
  <phoneticPr fontId="2" type="noConversion"/>
  <printOptions verticalCentered="1"/>
  <pageMargins left="0.23622047244094491" right="0.23622047244094491" top="0.47244094488188981" bottom="0.31496062992125984" header="0.51181102362204722" footer="0.1574803149606299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42"/>
  <sheetViews>
    <sheetView tabSelected="1" zoomScaleSheetLayoutView="84" workbookViewId="0">
      <selection activeCell="AA6" sqref="AA6:AG6"/>
    </sheetView>
  </sheetViews>
  <sheetFormatPr defaultColWidth="2.25" defaultRowHeight="21" customHeight="1"/>
  <cols>
    <col min="1" max="9" width="2.25" style="39" customWidth="1"/>
    <col min="10" max="10" width="10.875" style="39" customWidth="1"/>
    <col min="11" max="23" width="2.25" style="39" customWidth="1"/>
    <col min="24" max="25" width="3.125" style="39" customWidth="1"/>
    <col min="26" max="34" width="2.25" style="39" customWidth="1"/>
    <col min="35" max="36" width="3.125" style="39" customWidth="1"/>
    <col min="37" max="16384" width="2.25" style="39"/>
  </cols>
  <sheetData>
    <row r="1" spans="1:57" ht="21.95" customHeight="1">
      <c r="A1" s="129" t="s">
        <v>24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8"/>
      <c r="BC1" s="38"/>
      <c r="BD1" s="38"/>
      <c r="BE1" s="38"/>
    </row>
    <row r="2" spans="1:57" ht="21.95" customHeight="1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8"/>
      <c r="BC2" s="38"/>
      <c r="BD2" s="38"/>
      <c r="BE2" s="38"/>
    </row>
    <row r="3" spans="1:57" ht="21.95" customHeight="1">
      <c r="A3" s="129" t="s">
        <v>160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ht="21.95" customHeight="1">
      <c r="A4" s="134" t="s">
        <v>0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21" customHeight="1">
      <c r="A5" s="129" t="s">
        <v>34</v>
      </c>
      <c r="B5" s="129"/>
      <c r="C5" s="129"/>
      <c r="D5" s="129"/>
      <c r="E5" s="129"/>
      <c r="F5" s="129"/>
      <c r="G5" s="129"/>
      <c r="H5" s="129"/>
      <c r="I5" s="129"/>
      <c r="J5" s="129"/>
      <c r="K5" s="85"/>
      <c r="L5" s="129" t="s">
        <v>35</v>
      </c>
      <c r="M5" s="129"/>
      <c r="N5" s="129"/>
      <c r="O5" s="85"/>
      <c r="P5" s="130" t="s">
        <v>161</v>
      </c>
      <c r="Q5" s="130"/>
      <c r="R5" s="130"/>
      <c r="S5" s="130"/>
      <c r="T5" s="130"/>
      <c r="U5" s="130"/>
      <c r="V5" s="130"/>
      <c r="W5" s="130"/>
      <c r="X5" s="130"/>
      <c r="Y5" s="130"/>
      <c r="Z5" s="85"/>
      <c r="AA5" s="130" t="s">
        <v>162</v>
      </c>
      <c r="AB5" s="130"/>
      <c r="AC5" s="130"/>
      <c r="AD5" s="130"/>
      <c r="AE5" s="130"/>
      <c r="AF5" s="130"/>
      <c r="AG5" s="130"/>
      <c r="AH5" s="130"/>
      <c r="AI5" s="130"/>
      <c r="AJ5" s="130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21" customHeigh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84"/>
      <c r="L6" s="130"/>
      <c r="M6" s="130"/>
      <c r="N6" s="130"/>
      <c r="O6" s="37"/>
      <c r="P6" s="132" t="s">
        <v>36</v>
      </c>
      <c r="Q6" s="132"/>
      <c r="R6" s="132"/>
      <c r="S6" s="132"/>
      <c r="T6" s="132"/>
      <c r="U6" s="132"/>
      <c r="V6" s="132"/>
      <c r="W6" s="37"/>
      <c r="X6" s="130" t="s">
        <v>37</v>
      </c>
      <c r="Y6" s="130"/>
      <c r="Z6" s="37"/>
      <c r="AA6" s="132" t="s">
        <v>36</v>
      </c>
      <c r="AB6" s="132"/>
      <c r="AC6" s="132"/>
      <c r="AD6" s="132"/>
      <c r="AE6" s="132"/>
      <c r="AF6" s="132"/>
      <c r="AG6" s="132"/>
      <c r="AH6" s="37"/>
      <c r="AI6" s="130" t="s">
        <v>37</v>
      </c>
      <c r="AJ6" s="130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8"/>
      <c r="BC6" s="38"/>
      <c r="BD6" s="38"/>
      <c r="BE6" s="38"/>
    </row>
    <row r="7" spans="1:57" ht="17.25" customHeight="1">
      <c r="A7" s="126" t="s">
        <v>38</v>
      </c>
      <c r="B7" s="126"/>
      <c r="C7" s="126"/>
      <c r="D7" s="126"/>
      <c r="E7" s="126"/>
      <c r="F7" s="126"/>
      <c r="G7" s="126"/>
      <c r="H7" s="126"/>
      <c r="I7" s="126"/>
      <c r="J7" s="126"/>
      <c r="K7" s="38"/>
      <c r="L7" s="126" t="s">
        <v>39</v>
      </c>
      <c r="M7" s="126"/>
      <c r="N7" s="126"/>
      <c r="O7" s="40"/>
      <c r="P7" s="127"/>
      <c r="Q7" s="127"/>
      <c r="R7" s="127"/>
      <c r="S7" s="127"/>
      <c r="T7" s="127"/>
      <c r="U7" s="127"/>
      <c r="V7" s="127"/>
      <c r="W7" s="40"/>
      <c r="X7" s="131"/>
      <c r="Y7" s="131"/>
      <c r="Z7" s="40"/>
      <c r="AA7" s="127"/>
      <c r="AB7" s="127"/>
      <c r="AC7" s="127"/>
      <c r="AD7" s="127"/>
      <c r="AE7" s="127"/>
      <c r="AF7" s="127"/>
      <c r="AG7" s="127"/>
      <c r="AH7" s="40"/>
      <c r="AI7" s="131"/>
      <c r="AJ7" s="131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ht="17.25" customHeight="1">
      <c r="A8" s="121" t="s">
        <v>40</v>
      </c>
      <c r="B8" s="121"/>
      <c r="C8" s="121"/>
      <c r="D8" s="121"/>
      <c r="E8" s="121"/>
      <c r="F8" s="121"/>
      <c r="G8" s="121"/>
      <c r="H8" s="121"/>
      <c r="I8" s="121"/>
      <c r="J8" s="121"/>
      <c r="K8" s="38"/>
      <c r="L8" s="121"/>
      <c r="M8" s="121"/>
      <c r="N8" s="121"/>
      <c r="O8" s="40"/>
      <c r="P8" s="128">
        <v>48198070</v>
      </c>
      <c r="Q8" s="128"/>
      <c r="R8" s="128"/>
      <c r="S8" s="128"/>
      <c r="T8" s="128"/>
      <c r="U8" s="128"/>
      <c r="V8" s="128"/>
      <c r="W8" s="41"/>
      <c r="X8" s="123">
        <f>ROUND(P8/P$13*100,0)</f>
        <v>89</v>
      </c>
      <c r="Y8" s="123"/>
      <c r="Z8" s="41"/>
      <c r="AA8" s="128">
        <v>45715728</v>
      </c>
      <c r="AB8" s="128"/>
      <c r="AC8" s="128"/>
      <c r="AD8" s="128"/>
      <c r="AE8" s="128"/>
      <c r="AF8" s="128"/>
      <c r="AG8" s="128"/>
      <c r="AH8" s="41"/>
      <c r="AI8" s="123">
        <v>84</v>
      </c>
      <c r="AJ8" s="123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7.25" customHeight="1">
      <c r="A9" s="121" t="s">
        <v>41</v>
      </c>
      <c r="B9" s="121"/>
      <c r="C9" s="121"/>
      <c r="D9" s="121"/>
      <c r="E9" s="121"/>
      <c r="F9" s="121"/>
      <c r="G9" s="121"/>
      <c r="H9" s="121"/>
      <c r="I9" s="121"/>
      <c r="J9" s="121"/>
      <c r="K9" s="38"/>
      <c r="L9" s="121"/>
      <c r="M9" s="121"/>
      <c r="N9" s="121"/>
      <c r="O9" s="40"/>
      <c r="P9" s="122">
        <v>4433601</v>
      </c>
      <c r="Q9" s="122"/>
      <c r="R9" s="122"/>
      <c r="S9" s="122"/>
      <c r="T9" s="122"/>
      <c r="U9" s="122"/>
      <c r="V9" s="122"/>
      <c r="W9" s="41"/>
      <c r="X9" s="123">
        <f>ROUND(P9/P$13*100,0)</f>
        <v>8</v>
      </c>
      <c r="Y9" s="123"/>
      <c r="Z9" s="41"/>
      <c r="AA9" s="122">
        <v>3888953</v>
      </c>
      <c r="AB9" s="122"/>
      <c r="AC9" s="122"/>
      <c r="AD9" s="122"/>
      <c r="AE9" s="122"/>
      <c r="AF9" s="122"/>
      <c r="AG9" s="122"/>
      <c r="AH9" s="41"/>
      <c r="AI9" s="123">
        <v>7</v>
      </c>
      <c r="AJ9" s="123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7.25" customHeight="1">
      <c r="A10" s="121" t="s">
        <v>100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38"/>
      <c r="L10" s="82"/>
      <c r="M10" s="82"/>
      <c r="N10" s="82"/>
      <c r="O10" s="40"/>
      <c r="P10" s="122">
        <v>136</v>
      </c>
      <c r="Q10" s="122"/>
      <c r="R10" s="122"/>
      <c r="S10" s="122"/>
      <c r="T10" s="122"/>
      <c r="U10" s="122"/>
      <c r="V10" s="122"/>
      <c r="W10" s="41"/>
      <c r="X10" s="123">
        <f>ROUND(P10/P$13*100,0)</f>
        <v>0</v>
      </c>
      <c r="Y10" s="123"/>
      <c r="Z10" s="41"/>
      <c r="AA10" s="122">
        <v>205</v>
      </c>
      <c r="AB10" s="122"/>
      <c r="AC10" s="122"/>
      <c r="AD10" s="122"/>
      <c r="AE10" s="122"/>
      <c r="AF10" s="122"/>
      <c r="AG10" s="122"/>
      <c r="AH10" s="41"/>
      <c r="AI10" s="123">
        <v>0</v>
      </c>
      <c r="AJ10" s="123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ht="17.25" customHeight="1">
      <c r="A11" s="121" t="s">
        <v>42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38"/>
      <c r="L11" s="121"/>
      <c r="M11" s="121"/>
      <c r="N11" s="121"/>
      <c r="O11" s="40"/>
      <c r="P11" s="122">
        <v>1121401</v>
      </c>
      <c r="Q11" s="122"/>
      <c r="R11" s="122"/>
      <c r="S11" s="122"/>
      <c r="T11" s="122"/>
      <c r="U11" s="122"/>
      <c r="V11" s="122"/>
      <c r="W11" s="41"/>
      <c r="X11" s="123">
        <f>ROUND(P11/P$13*100,0)</f>
        <v>2</v>
      </c>
      <c r="Y11" s="123"/>
      <c r="Z11" s="41"/>
      <c r="AA11" s="122">
        <v>1441849</v>
      </c>
      <c r="AB11" s="122"/>
      <c r="AC11" s="122"/>
      <c r="AD11" s="122"/>
      <c r="AE11" s="122"/>
      <c r="AF11" s="122"/>
      <c r="AG11" s="122"/>
      <c r="AH11" s="41"/>
      <c r="AI11" s="123">
        <v>3</v>
      </c>
      <c r="AJ11" s="123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7.25" customHeight="1">
      <c r="A12" s="121" t="s">
        <v>138</v>
      </c>
      <c r="B12" s="121"/>
      <c r="C12" s="121"/>
      <c r="D12" s="121"/>
      <c r="E12" s="121"/>
      <c r="F12" s="121"/>
      <c r="G12" s="121"/>
      <c r="H12" s="121"/>
      <c r="I12" s="121"/>
      <c r="J12" s="121"/>
      <c r="K12" s="38"/>
      <c r="L12" s="121"/>
      <c r="M12" s="121"/>
      <c r="N12" s="121"/>
      <c r="O12" s="40"/>
      <c r="P12" s="122">
        <v>280950</v>
      </c>
      <c r="Q12" s="122"/>
      <c r="R12" s="122"/>
      <c r="S12" s="122"/>
      <c r="T12" s="122"/>
      <c r="U12" s="122"/>
      <c r="V12" s="122"/>
      <c r="W12" s="41"/>
      <c r="X12" s="123">
        <f>ROUND(P12/P$13*100,0)</f>
        <v>1</v>
      </c>
      <c r="Y12" s="123"/>
      <c r="Z12" s="41"/>
      <c r="AA12" s="122">
        <v>3149868</v>
      </c>
      <c r="AB12" s="122"/>
      <c r="AC12" s="122"/>
      <c r="AD12" s="122"/>
      <c r="AE12" s="122"/>
      <c r="AF12" s="122"/>
      <c r="AG12" s="122"/>
      <c r="AH12" s="41"/>
      <c r="AI12" s="123">
        <v>6</v>
      </c>
      <c r="AJ12" s="123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7.25" customHeight="1">
      <c r="A13" s="121" t="s">
        <v>43</v>
      </c>
      <c r="B13" s="121"/>
      <c r="C13" s="121"/>
      <c r="D13" s="121"/>
      <c r="E13" s="121"/>
      <c r="F13" s="121"/>
      <c r="G13" s="121"/>
      <c r="H13" s="121"/>
      <c r="I13" s="121"/>
      <c r="J13" s="121"/>
      <c r="K13" s="38"/>
      <c r="L13" s="121"/>
      <c r="M13" s="121"/>
      <c r="N13" s="121"/>
      <c r="O13" s="40"/>
      <c r="P13" s="125">
        <f>SUM(P8:V12)</f>
        <v>54034158</v>
      </c>
      <c r="Q13" s="125"/>
      <c r="R13" s="125"/>
      <c r="S13" s="125"/>
      <c r="T13" s="125"/>
      <c r="U13" s="125"/>
      <c r="V13" s="125"/>
      <c r="W13" s="41"/>
      <c r="X13" s="133">
        <f>SUM(X8:Y12)</f>
        <v>100</v>
      </c>
      <c r="Y13" s="133"/>
      <c r="Z13" s="41"/>
      <c r="AA13" s="125">
        <v>54196603</v>
      </c>
      <c r="AB13" s="125"/>
      <c r="AC13" s="125"/>
      <c r="AD13" s="125"/>
      <c r="AE13" s="125"/>
      <c r="AF13" s="125"/>
      <c r="AG13" s="125"/>
      <c r="AH13" s="41"/>
      <c r="AI13" s="133">
        <v>100</v>
      </c>
      <c r="AJ13" s="133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7.25" customHeight="1">
      <c r="A14" s="121" t="s">
        <v>44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38"/>
      <c r="L14" s="121"/>
      <c r="M14" s="121"/>
      <c r="N14" s="121"/>
      <c r="O14" s="40"/>
      <c r="P14" s="122"/>
      <c r="Q14" s="122"/>
      <c r="R14" s="122"/>
      <c r="S14" s="122"/>
      <c r="T14" s="122"/>
      <c r="U14" s="122"/>
      <c r="V14" s="122"/>
      <c r="W14" s="41"/>
      <c r="X14" s="124"/>
      <c r="Y14" s="124"/>
      <c r="Z14" s="41"/>
      <c r="AA14" s="122"/>
      <c r="AB14" s="122"/>
      <c r="AC14" s="122"/>
      <c r="AD14" s="122"/>
      <c r="AE14" s="122"/>
      <c r="AF14" s="122"/>
      <c r="AG14" s="122"/>
      <c r="AH14" s="41"/>
      <c r="AI14" s="124"/>
      <c r="AJ14" s="124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7.25" customHeight="1">
      <c r="A15" s="121" t="s">
        <v>45</v>
      </c>
      <c r="B15" s="121"/>
      <c r="C15" s="121"/>
      <c r="D15" s="121"/>
      <c r="E15" s="121"/>
      <c r="F15" s="121"/>
      <c r="G15" s="121"/>
      <c r="H15" s="121"/>
      <c r="I15" s="121"/>
      <c r="J15" s="121"/>
      <c r="K15" s="38"/>
      <c r="L15" s="121"/>
      <c r="M15" s="121"/>
      <c r="N15" s="121"/>
      <c r="O15" s="40"/>
      <c r="P15" s="122">
        <v>-7504470</v>
      </c>
      <c r="Q15" s="122"/>
      <c r="R15" s="122"/>
      <c r="S15" s="122"/>
      <c r="T15" s="122"/>
      <c r="U15" s="122"/>
      <c r="V15" s="122"/>
      <c r="W15" s="41"/>
      <c r="X15" s="139">
        <f>ROUND(P15/P$13*100,0)</f>
        <v>-14</v>
      </c>
      <c r="Y15" s="139"/>
      <c r="Z15" s="41"/>
      <c r="AA15" s="122">
        <v>-7339742</v>
      </c>
      <c r="AB15" s="122"/>
      <c r="AC15" s="122"/>
      <c r="AD15" s="122"/>
      <c r="AE15" s="122"/>
      <c r="AF15" s="122"/>
      <c r="AG15" s="122"/>
      <c r="AH15" s="41"/>
      <c r="AI15" s="139">
        <v>-14</v>
      </c>
      <c r="AJ15" s="139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7.25" customHeight="1">
      <c r="A16" s="121" t="s">
        <v>46</v>
      </c>
      <c r="B16" s="121"/>
      <c r="C16" s="121"/>
      <c r="D16" s="121"/>
      <c r="E16" s="121"/>
      <c r="F16" s="121"/>
      <c r="G16" s="121"/>
      <c r="H16" s="121"/>
      <c r="I16" s="121"/>
      <c r="J16" s="121"/>
      <c r="K16" s="38"/>
      <c r="L16" s="121" t="s">
        <v>47</v>
      </c>
      <c r="M16" s="121"/>
      <c r="N16" s="121"/>
      <c r="O16" s="40"/>
      <c r="P16" s="122">
        <v>-10800000</v>
      </c>
      <c r="Q16" s="122"/>
      <c r="R16" s="122"/>
      <c r="S16" s="122"/>
      <c r="T16" s="122"/>
      <c r="U16" s="122"/>
      <c r="V16" s="122"/>
      <c r="W16" s="41"/>
      <c r="X16" s="139">
        <f>ROUND(P16/P$13*100,0)</f>
        <v>-20</v>
      </c>
      <c r="Y16" s="139"/>
      <c r="Z16" s="41"/>
      <c r="AA16" s="122">
        <v>-10000000</v>
      </c>
      <c r="AB16" s="122"/>
      <c r="AC16" s="122"/>
      <c r="AD16" s="122"/>
      <c r="AE16" s="122"/>
      <c r="AF16" s="122"/>
      <c r="AG16" s="122"/>
      <c r="AH16" s="41"/>
      <c r="AI16" s="139">
        <v>-18</v>
      </c>
      <c r="AJ16" s="139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7.25" customHeight="1">
      <c r="A17" s="121" t="s">
        <v>48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38"/>
      <c r="L17" s="121"/>
      <c r="M17" s="121"/>
      <c r="N17" s="121"/>
      <c r="O17" s="40"/>
      <c r="P17" s="122"/>
      <c r="Q17" s="122"/>
      <c r="R17" s="122"/>
      <c r="S17" s="122"/>
      <c r="T17" s="122"/>
      <c r="U17" s="122"/>
      <c r="V17" s="122"/>
      <c r="W17" s="41"/>
      <c r="X17" s="139"/>
      <c r="Y17" s="139"/>
      <c r="Z17" s="41"/>
      <c r="AA17" s="122"/>
      <c r="AB17" s="122"/>
      <c r="AC17" s="122"/>
      <c r="AD17" s="122"/>
      <c r="AE17" s="122"/>
      <c r="AF17" s="122"/>
      <c r="AG17" s="122"/>
      <c r="AH17" s="41"/>
      <c r="AI17" s="139"/>
      <c r="AJ17" s="139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7.25" customHeight="1">
      <c r="A18" s="121" t="s">
        <v>49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38"/>
      <c r="L18" s="121"/>
      <c r="M18" s="121"/>
      <c r="N18" s="121"/>
      <c r="O18" s="40"/>
      <c r="P18" s="122">
        <v>-22110865</v>
      </c>
      <c r="Q18" s="122"/>
      <c r="R18" s="122"/>
      <c r="S18" s="122"/>
      <c r="T18" s="122"/>
      <c r="U18" s="122"/>
      <c r="V18" s="122"/>
      <c r="W18" s="41"/>
      <c r="X18" s="139">
        <f>ROUND(P18/P$13*100,0)</f>
        <v>-41</v>
      </c>
      <c r="Y18" s="139"/>
      <c r="Z18" s="41"/>
      <c r="AA18" s="122">
        <v>-21626141</v>
      </c>
      <c r="AB18" s="122"/>
      <c r="AC18" s="122"/>
      <c r="AD18" s="122"/>
      <c r="AE18" s="122"/>
      <c r="AF18" s="122"/>
      <c r="AG18" s="122"/>
      <c r="AH18" s="41"/>
      <c r="AI18" s="139">
        <v>-40</v>
      </c>
      <c r="AJ18" s="13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7.25" customHeight="1">
      <c r="A19" s="121" t="s">
        <v>50</v>
      </c>
      <c r="B19" s="121"/>
      <c r="C19" s="121"/>
      <c r="D19" s="121"/>
      <c r="E19" s="121"/>
      <c r="F19" s="121"/>
      <c r="G19" s="121"/>
      <c r="H19" s="121"/>
      <c r="I19" s="121"/>
      <c r="J19" s="121"/>
      <c r="K19" s="38"/>
      <c r="L19" s="121"/>
      <c r="M19" s="121"/>
      <c r="N19" s="121"/>
      <c r="O19" s="40"/>
      <c r="P19" s="122">
        <v>-4943744</v>
      </c>
      <c r="Q19" s="122"/>
      <c r="R19" s="122"/>
      <c r="S19" s="122"/>
      <c r="T19" s="122"/>
      <c r="U19" s="122"/>
      <c r="V19" s="122"/>
      <c r="W19" s="41"/>
      <c r="X19" s="139">
        <f>ROUND(P19/P$13*100,0)</f>
        <v>-9</v>
      </c>
      <c r="Y19" s="139"/>
      <c r="Z19" s="41"/>
      <c r="AA19" s="122">
        <v>-6073034</v>
      </c>
      <c r="AB19" s="122"/>
      <c r="AC19" s="122"/>
      <c r="AD19" s="122"/>
      <c r="AE19" s="122"/>
      <c r="AF19" s="122"/>
      <c r="AG19" s="122"/>
      <c r="AH19" s="41"/>
      <c r="AI19" s="139">
        <v>-11</v>
      </c>
      <c r="AJ19" s="13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7.25" customHeight="1">
      <c r="A20" s="121" t="s">
        <v>51</v>
      </c>
      <c r="B20" s="121"/>
      <c r="C20" s="121"/>
      <c r="D20" s="121"/>
      <c r="E20" s="121"/>
      <c r="F20" s="121"/>
      <c r="G20" s="121"/>
      <c r="H20" s="121"/>
      <c r="I20" s="121"/>
      <c r="J20" s="121"/>
      <c r="K20" s="38"/>
      <c r="L20" s="121"/>
      <c r="M20" s="121"/>
      <c r="N20" s="121"/>
      <c r="O20" s="40"/>
      <c r="P20" s="122">
        <v>-810560</v>
      </c>
      <c r="Q20" s="122"/>
      <c r="R20" s="122"/>
      <c r="S20" s="122"/>
      <c r="T20" s="122"/>
      <c r="U20" s="122"/>
      <c r="V20" s="122"/>
      <c r="W20" s="41"/>
      <c r="X20" s="139">
        <f>ROUND(P20/P$13*100,0)</f>
        <v>-2</v>
      </c>
      <c r="Y20" s="139"/>
      <c r="Z20" s="41"/>
      <c r="AA20" s="122">
        <v>-835990</v>
      </c>
      <c r="AB20" s="122"/>
      <c r="AC20" s="122"/>
      <c r="AD20" s="122"/>
      <c r="AE20" s="122"/>
      <c r="AF20" s="122"/>
      <c r="AG20" s="122"/>
      <c r="AH20" s="41"/>
      <c r="AI20" s="139">
        <v>-2</v>
      </c>
      <c r="AJ20" s="13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7.25" customHeight="1">
      <c r="A21" s="121" t="s">
        <v>127</v>
      </c>
      <c r="B21" s="121"/>
      <c r="C21" s="121"/>
      <c r="D21" s="121"/>
      <c r="E21" s="121"/>
      <c r="F21" s="121"/>
      <c r="G21" s="121"/>
      <c r="H21" s="121"/>
      <c r="I21" s="121"/>
      <c r="J21" s="121"/>
      <c r="K21" s="38"/>
      <c r="L21" s="121"/>
      <c r="M21" s="121"/>
      <c r="N21" s="121"/>
      <c r="O21" s="40"/>
      <c r="P21" s="122">
        <v>-6178182</v>
      </c>
      <c r="Q21" s="122"/>
      <c r="R21" s="122"/>
      <c r="S21" s="122"/>
      <c r="T21" s="122"/>
      <c r="U21" s="122"/>
      <c r="V21" s="122"/>
      <c r="W21" s="41"/>
      <c r="X21" s="139">
        <f>ROUND(P21/P$13*100,0)</f>
        <v>-11</v>
      </c>
      <c r="Y21" s="139"/>
      <c r="Z21" s="41"/>
      <c r="AA21" s="122">
        <v>-5195928</v>
      </c>
      <c r="AB21" s="122"/>
      <c r="AC21" s="122"/>
      <c r="AD21" s="122"/>
      <c r="AE21" s="122"/>
      <c r="AF21" s="122"/>
      <c r="AG21" s="122"/>
      <c r="AH21" s="41"/>
      <c r="AI21" s="139">
        <v>-10</v>
      </c>
      <c r="AJ21" s="13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7.25" customHeight="1">
      <c r="A22" s="121" t="s">
        <v>105</v>
      </c>
      <c r="B22" s="121"/>
      <c r="C22" s="121"/>
      <c r="D22" s="121"/>
      <c r="E22" s="121"/>
      <c r="F22" s="121"/>
      <c r="G22" s="121"/>
      <c r="H22" s="121"/>
      <c r="I22" s="121"/>
      <c r="J22" s="121"/>
      <c r="K22" s="38"/>
      <c r="L22" s="82"/>
      <c r="M22" s="82"/>
      <c r="N22" s="82"/>
      <c r="O22" s="40"/>
      <c r="P22" s="122">
        <v>-122</v>
      </c>
      <c r="Q22" s="122"/>
      <c r="R22" s="122"/>
      <c r="S22" s="122"/>
      <c r="T22" s="122"/>
      <c r="U22" s="122"/>
      <c r="V22" s="122"/>
      <c r="W22" s="41"/>
      <c r="X22" s="123">
        <f>ROUND(P22/P$13*100,0)</f>
        <v>0</v>
      </c>
      <c r="Y22" s="123"/>
      <c r="Z22" s="41"/>
      <c r="AA22" s="122">
        <v>-178</v>
      </c>
      <c r="AB22" s="122"/>
      <c r="AC22" s="122"/>
      <c r="AD22" s="122"/>
      <c r="AE22" s="122"/>
      <c r="AF22" s="122"/>
      <c r="AG22" s="122"/>
      <c r="AH22" s="41"/>
      <c r="AI22" s="123">
        <v>0</v>
      </c>
      <c r="AJ22" s="123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7.25" customHeight="1">
      <c r="A23" s="121" t="s">
        <v>52</v>
      </c>
      <c r="B23" s="121"/>
      <c r="C23" s="121"/>
      <c r="D23" s="121"/>
      <c r="E23" s="121"/>
      <c r="F23" s="121"/>
      <c r="G23" s="121"/>
      <c r="H23" s="121"/>
      <c r="I23" s="121"/>
      <c r="J23" s="121"/>
      <c r="K23" s="38"/>
      <c r="L23" s="121"/>
      <c r="M23" s="121"/>
      <c r="N23" s="121"/>
      <c r="O23" s="40"/>
      <c r="P23" s="137">
        <f>SUM(P15:V22)</f>
        <v>-52347943</v>
      </c>
      <c r="Q23" s="137"/>
      <c r="R23" s="137"/>
      <c r="S23" s="137"/>
      <c r="T23" s="137"/>
      <c r="U23" s="137"/>
      <c r="V23" s="137"/>
      <c r="W23" s="41"/>
      <c r="X23" s="136">
        <f>SUM(X15:Y22)</f>
        <v>-97</v>
      </c>
      <c r="Y23" s="136"/>
      <c r="Z23" s="41"/>
      <c r="AA23" s="137">
        <v>-51071013</v>
      </c>
      <c r="AB23" s="137"/>
      <c r="AC23" s="137"/>
      <c r="AD23" s="137"/>
      <c r="AE23" s="137"/>
      <c r="AF23" s="137"/>
      <c r="AG23" s="137"/>
      <c r="AH23" s="41"/>
      <c r="AI23" s="136">
        <v>-95</v>
      </c>
      <c r="AJ23" s="136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7.25" customHeight="1">
      <c r="A24" s="121" t="s">
        <v>53</v>
      </c>
      <c r="B24" s="121"/>
      <c r="C24" s="121"/>
      <c r="D24" s="121"/>
      <c r="E24" s="121"/>
      <c r="F24" s="121"/>
      <c r="G24" s="121"/>
      <c r="H24" s="121"/>
      <c r="I24" s="121"/>
      <c r="J24" s="121"/>
      <c r="K24" s="38"/>
      <c r="L24" s="121"/>
      <c r="M24" s="121"/>
      <c r="N24" s="121"/>
      <c r="O24" s="40"/>
      <c r="P24" s="137">
        <f>P13+P23</f>
        <v>1686215</v>
      </c>
      <c r="Q24" s="137"/>
      <c r="R24" s="137"/>
      <c r="S24" s="137"/>
      <c r="T24" s="137"/>
      <c r="U24" s="137"/>
      <c r="V24" s="137"/>
      <c r="W24" s="41"/>
      <c r="X24" s="136">
        <f>X13+X23</f>
        <v>3</v>
      </c>
      <c r="Y24" s="136"/>
      <c r="Z24" s="41"/>
      <c r="AA24" s="137">
        <v>3125590</v>
      </c>
      <c r="AB24" s="137"/>
      <c r="AC24" s="137"/>
      <c r="AD24" s="137"/>
      <c r="AE24" s="137"/>
      <c r="AF24" s="137"/>
      <c r="AG24" s="137"/>
      <c r="AH24" s="41"/>
      <c r="AI24" s="136">
        <v>5</v>
      </c>
      <c r="AJ24" s="136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7.25" customHeight="1">
      <c r="A25" s="121" t="s">
        <v>54</v>
      </c>
      <c r="B25" s="121"/>
      <c r="C25" s="121"/>
      <c r="D25" s="121"/>
      <c r="E25" s="121"/>
      <c r="F25" s="121"/>
      <c r="G25" s="121"/>
      <c r="H25" s="121"/>
      <c r="I25" s="121"/>
      <c r="J25" s="121"/>
      <c r="K25" s="38"/>
      <c r="L25" s="121"/>
      <c r="M25" s="121"/>
      <c r="N25" s="121"/>
      <c r="O25" s="40"/>
      <c r="P25" s="122"/>
      <c r="Q25" s="122"/>
      <c r="R25" s="122"/>
      <c r="S25" s="122"/>
      <c r="T25" s="122"/>
      <c r="U25" s="122"/>
      <c r="V25" s="122"/>
      <c r="W25" s="41"/>
      <c r="X25" s="124"/>
      <c r="Y25" s="124"/>
      <c r="Z25" s="41"/>
      <c r="AA25" s="122"/>
      <c r="AB25" s="122"/>
      <c r="AC25" s="122"/>
      <c r="AD25" s="122"/>
      <c r="AE25" s="122"/>
      <c r="AF25" s="122"/>
      <c r="AG25" s="122"/>
      <c r="AH25" s="41"/>
      <c r="AI25" s="124"/>
      <c r="AJ25" s="124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7.25" customHeight="1">
      <c r="A26" s="121" t="s">
        <v>55</v>
      </c>
      <c r="B26" s="121"/>
      <c r="C26" s="121"/>
      <c r="D26" s="121"/>
      <c r="E26" s="121"/>
      <c r="F26" s="121"/>
      <c r="G26" s="121"/>
      <c r="H26" s="121"/>
      <c r="I26" s="121"/>
      <c r="J26" s="121"/>
      <c r="K26" s="38"/>
      <c r="L26" s="121" t="s">
        <v>39</v>
      </c>
      <c r="M26" s="121"/>
      <c r="N26" s="121"/>
      <c r="O26" s="40"/>
      <c r="P26" s="122">
        <v>174771</v>
      </c>
      <c r="Q26" s="122"/>
      <c r="R26" s="122"/>
      <c r="S26" s="122"/>
      <c r="T26" s="122"/>
      <c r="U26" s="122"/>
      <c r="V26" s="122"/>
      <c r="W26" s="41"/>
      <c r="X26" s="138">
        <f>ROUND(P26/P$13*100,0)</f>
        <v>0</v>
      </c>
      <c r="Y26" s="138"/>
      <c r="Z26" s="41"/>
      <c r="AA26" s="122">
        <v>171434</v>
      </c>
      <c r="AB26" s="122"/>
      <c r="AC26" s="122"/>
      <c r="AD26" s="122"/>
      <c r="AE26" s="122"/>
      <c r="AF26" s="122"/>
      <c r="AG26" s="122"/>
      <c r="AH26" s="41"/>
      <c r="AI26" s="138">
        <v>0</v>
      </c>
      <c r="AJ26" s="1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7.25" customHeight="1">
      <c r="A27" s="121" t="s">
        <v>56</v>
      </c>
      <c r="B27" s="121"/>
      <c r="C27" s="121"/>
      <c r="D27" s="121"/>
      <c r="E27" s="121"/>
      <c r="F27" s="121"/>
      <c r="G27" s="121"/>
      <c r="H27" s="121"/>
      <c r="I27" s="121"/>
      <c r="J27" s="121"/>
      <c r="K27" s="38"/>
      <c r="L27" s="82"/>
      <c r="M27" s="82"/>
      <c r="N27" s="82"/>
      <c r="O27" s="40"/>
      <c r="P27" s="144">
        <v>820395</v>
      </c>
      <c r="Q27" s="144"/>
      <c r="R27" s="144"/>
      <c r="S27" s="144"/>
      <c r="T27" s="144"/>
      <c r="U27" s="144"/>
      <c r="V27" s="144"/>
      <c r="W27" s="41"/>
      <c r="X27" s="138">
        <f>ROUND(P27/P$13*100,0)</f>
        <v>2</v>
      </c>
      <c r="Y27" s="138"/>
      <c r="Z27" s="41"/>
      <c r="AA27" s="144">
        <v>38550</v>
      </c>
      <c r="AB27" s="144"/>
      <c r="AC27" s="144"/>
      <c r="AD27" s="144"/>
      <c r="AE27" s="144"/>
      <c r="AF27" s="144"/>
      <c r="AG27" s="144"/>
      <c r="AH27" s="41"/>
      <c r="AI27" s="138">
        <v>0</v>
      </c>
      <c r="AJ27" s="1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7.25" customHeight="1">
      <c r="A28" s="121" t="s">
        <v>57</v>
      </c>
      <c r="B28" s="121"/>
      <c r="C28" s="121"/>
      <c r="D28" s="121"/>
      <c r="E28" s="121"/>
      <c r="F28" s="121"/>
      <c r="G28" s="121"/>
      <c r="H28" s="121"/>
      <c r="I28" s="121"/>
      <c r="J28" s="121"/>
      <c r="K28" s="38"/>
      <c r="L28" s="82"/>
      <c r="M28" s="82"/>
      <c r="N28" s="82"/>
      <c r="O28" s="40"/>
      <c r="P28" s="144">
        <v>1242684</v>
      </c>
      <c r="Q28" s="144"/>
      <c r="R28" s="144"/>
      <c r="S28" s="144"/>
      <c r="T28" s="144"/>
      <c r="U28" s="144"/>
      <c r="V28" s="144"/>
      <c r="W28" s="41"/>
      <c r="X28" s="138">
        <f>ROUND(P28/P$13*100,0)</f>
        <v>2</v>
      </c>
      <c r="Y28" s="138"/>
      <c r="Z28" s="41"/>
      <c r="AA28" s="144">
        <v>634634</v>
      </c>
      <c r="AB28" s="144"/>
      <c r="AC28" s="144"/>
      <c r="AD28" s="144"/>
      <c r="AE28" s="144"/>
      <c r="AF28" s="144"/>
      <c r="AG28" s="144"/>
      <c r="AH28" s="41"/>
      <c r="AI28" s="138">
        <v>1</v>
      </c>
      <c r="AJ28" s="1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7.25" customHeight="1">
      <c r="A29" s="121" t="s">
        <v>58</v>
      </c>
      <c r="B29" s="121"/>
      <c r="C29" s="121"/>
      <c r="D29" s="121"/>
      <c r="E29" s="121"/>
      <c r="F29" s="121"/>
      <c r="G29" s="121"/>
      <c r="H29" s="121"/>
      <c r="I29" s="121"/>
      <c r="J29" s="121"/>
      <c r="K29" s="38"/>
      <c r="L29" s="82"/>
      <c r="M29" s="82"/>
      <c r="N29" s="82"/>
      <c r="O29" s="40"/>
      <c r="P29" s="144">
        <v>1186300</v>
      </c>
      <c r="Q29" s="144"/>
      <c r="R29" s="144"/>
      <c r="S29" s="144"/>
      <c r="T29" s="144"/>
      <c r="U29" s="144"/>
      <c r="V29" s="144"/>
      <c r="W29" s="41"/>
      <c r="X29" s="138">
        <f>ROUND(P29/P$13*100,0)</f>
        <v>2</v>
      </c>
      <c r="Y29" s="138"/>
      <c r="Z29" s="41"/>
      <c r="AA29" s="144">
        <v>1030272</v>
      </c>
      <c r="AB29" s="144"/>
      <c r="AC29" s="144"/>
      <c r="AD29" s="144"/>
      <c r="AE29" s="144"/>
      <c r="AF29" s="144"/>
      <c r="AG29" s="144"/>
      <c r="AH29" s="41"/>
      <c r="AI29" s="138">
        <v>2</v>
      </c>
      <c r="AJ29" s="1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7.25" customHeight="1">
      <c r="A30" s="121" t="s">
        <v>59</v>
      </c>
      <c r="B30" s="121"/>
      <c r="C30" s="121"/>
      <c r="D30" s="121"/>
      <c r="E30" s="121"/>
      <c r="F30" s="121"/>
      <c r="G30" s="121"/>
      <c r="H30" s="121"/>
      <c r="I30" s="121"/>
      <c r="J30" s="121"/>
      <c r="K30" s="38"/>
      <c r="L30" s="121"/>
      <c r="M30" s="121"/>
      <c r="N30" s="121"/>
      <c r="O30" s="40"/>
      <c r="P30" s="122">
        <v>183431</v>
      </c>
      <c r="Q30" s="122"/>
      <c r="R30" s="122"/>
      <c r="S30" s="122"/>
      <c r="T30" s="122"/>
      <c r="U30" s="122"/>
      <c r="V30" s="122"/>
      <c r="W30" s="41"/>
      <c r="X30" s="138">
        <f>ROUND(P30/P$13*100,0)</f>
        <v>0</v>
      </c>
      <c r="Y30" s="138"/>
      <c r="Z30" s="41"/>
      <c r="AA30" s="122">
        <v>188384</v>
      </c>
      <c r="AB30" s="122"/>
      <c r="AC30" s="122"/>
      <c r="AD30" s="122"/>
      <c r="AE30" s="122"/>
      <c r="AF30" s="122"/>
      <c r="AG30" s="122"/>
      <c r="AH30" s="41"/>
      <c r="AI30" s="138">
        <v>0</v>
      </c>
      <c r="AJ30" s="1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7.25" customHeight="1">
      <c r="A31" s="121" t="s">
        <v>60</v>
      </c>
      <c r="B31" s="121"/>
      <c r="C31" s="121"/>
      <c r="D31" s="121"/>
      <c r="E31" s="121"/>
      <c r="F31" s="121"/>
      <c r="G31" s="121"/>
      <c r="H31" s="121"/>
      <c r="I31" s="121"/>
      <c r="J31" s="121"/>
      <c r="K31" s="38"/>
      <c r="L31" s="121"/>
      <c r="M31" s="121"/>
      <c r="N31" s="121"/>
      <c r="O31" s="40"/>
      <c r="P31" s="137">
        <f>SUM(P26:V30)</f>
        <v>3607581</v>
      </c>
      <c r="Q31" s="137"/>
      <c r="R31" s="137"/>
      <c r="S31" s="137"/>
      <c r="T31" s="137"/>
      <c r="U31" s="137"/>
      <c r="V31" s="137"/>
      <c r="W31" s="41"/>
      <c r="X31" s="143">
        <f>SUM(X26:Y30)</f>
        <v>6</v>
      </c>
      <c r="Y31" s="143"/>
      <c r="Z31" s="41"/>
      <c r="AA31" s="137">
        <v>2063274</v>
      </c>
      <c r="AB31" s="137"/>
      <c r="AC31" s="137"/>
      <c r="AD31" s="137"/>
      <c r="AE31" s="137"/>
      <c r="AF31" s="137"/>
      <c r="AG31" s="137"/>
      <c r="AH31" s="41"/>
      <c r="AI31" s="143">
        <v>3</v>
      </c>
      <c r="AJ31" s="143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7.25" customHeight="1">
      <c r="A32" s="121" t="s">
        <v>61</v>
      </c>
      <c r="B32" s="121"/>
      <c r="C32" s="121"/>
      <c r="D32" s="121"/>
      <c r="E32" s="121"/>
      <c r="F32" s="121"/>
      <c r="G32" s="121"/>
      <c r="H32" s="121"/>
      <c r="I32" s="121"/>
      <c r="J32" s="121"/>
      <c r="K32" s="38"/>
      <c r="L32" s="121"/>
      <c r="M32" s="121"/>
      <c r="N32" s="121"/>
      <c r="O32" s="40"/>
      <c r="P32" s="122"/>
      <c r="Q32" s="122"/>
      <c r="R32" s="122"/>
      <c r="S32" s="122"/>
      <c r="T32" s="122"/>
      <c r="U32" s="122"/>
      <c r="V32" s="122"/>
      <c r="W32" s="41"/>
      <c r="X32" s="124"/>
      <c r="Y32" s="124"/>
      <c r="Z32" s="41"/>
      <c r="AA32" s="122"/>
      <c r="AB32" s="122"/>
      <c r="AC32" s="122"/>
      <c r="AD32" s="122"/>
      <c r="AE32" s="122"/>
      <c r="AF32" s="122"/>
      <c r="AG32" s="122"/>
      <c r="AH32" s="41"/>
      <c r="AI32" s="124"/>
      <c r="AJ32" s="124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7.25" customHeight="1">
      <c r="A33" s="121" t="s">
        <v>62</v>
      </c>
      <c r="B33" s="121"/>
      <c r="C33" s="121"/>
      <c r="D33" s="121"/>
      <c r="E33" s="121"/>
      <c r="F33" s="121"/>
      <c r="G33" s="121"/>
      <c r="H33" s="121"/>
      <c r="I33" s="121"/>
      <c r="J33" s="121"/>
      <c r="K33" s="38"/>
      <c r="L33" s="82"/>
      <c r="M33" s="82"/>
      <c r="N33" s="82"/>
      <c r="O33" s="40"/>
      <c r="P33" s="122">
        <v>-1186300</v>
      </c>
      <c r="Q33" s="122"/>
      <c r="R33" s="122"/>
      <c r="S33" s="122"/>
      <c r="T33" s="122"/>
      <c r="U33" s="122"/>
      <c r="V33" s="122"/>
      <c r="W33" s="104"/>
      <c r="X33" s="139">
        <f>ROUND(P33/P$13*100,0)</f>
        <v>-2</v>
      </c>
      <c r="Y33" s="139"/>
      <c r="Z33" s="41"/>
      <c r="AA33" s="122">
        <v>-1030272</v>
      </c>
      <c r="AB33" s="122"/>
      <c r="AC33" s="122"/>
      <c r="AD33" s="122"/>
      <c r="AE33" s="122"/>
      <c r="AF33" s="122"/>
      <c r="AG33" s="122"/>
      <c r="AH33" s="111"/>
      <c r="AI33" s="139">
        <v>-2</v>
      </c>
      <c r="AJ33" s="139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7.25" customHeight="1">
      <c r="A34" s="121" t="s">
        <v>63</v>
      </c>
      <c r="B34" s="121"/>
      <c r="C34" s="121"/>
      <c r="D34" s="121"/>
      <c r="E34" s="121"/>
      <c r="F34" s="121"/>
      <c r="G34" s="121"/>
      <c r="H34" s="121"/>
      <c r="I34" s="121"/>
      <c r="J34" s="121"/>
      <c r="K34" s="38"/>
      <c r="L34" s="121"/>
      <c r="M34" s="121"/>
      <c r="N34" s="121"/>
      <c r="O34" s="40"/>
      <c r="P34" s="122">
        <v>-333075</v>
      </c>
      <c r="Q34" s="122"/>
      <c r="R34" s="122"/>
      <c r="S34" s="122"/>
      <c r="T34" s="122"/>
      <c r="U34" s="122"/>
      <c r="V34" s="122"/>
      <c r="W34" s="41"/>
      <c r="X34" s="124">
        <v>0</v>
      </c>
      <c r="Y34" s="124"/>
      <c r="Z34" s="41"/>
      <c r="AA34" s="122">
        <v>-335249</v>
      </c>
      <c r="AB34" s="122"/>
      <c r="AC34" s="122"/>
      <c r="AD34" s="122"/>
      <c r="AE34" s="122"/>
      <c r="AF34" s="122"/>
      <c r="AG34" s="122"/>
      <c r="AH34" s="41"/>
      <c r="AI34" s="138">
        <v>0</v>
      </c>
      <c r="AJ34" s="1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7.25" customHeight="1">
      <c r="A35" s="121" t="s">
        <v>139</v>
      </c>
      <c r="B35" s="121"/>
      <c r="C35" s="121"/>
      <c r="D35" s="121"/>
      <c r="E35" s="121"/>
      <c r="F35" s="121"/>
      <c r="G35" s="121"/>
      <c r="H35" s="121"/>
      <c r="I35" s="121"/>
      <c r="J35" s="121"/>
      <c r="K35" s="38"/>
      <c r="L35" s="121"/>
      <c r="M35" s="121"/>
      <c r="N35" s="121"/>
      <c r="O35" s="40"/>
      <c r="P35" s="122">
        <v>-2095</v>
      </c>
      <c r="Q35" s="122"/>
      <c r="R35" s="122"/>
      <c r="S35" s="122"/>
      <c r="T35" s="122"/>
      <c r="U35" s="122"/>
      <c r="V35" s="122"/>
      <c r="W35" s="41"/>
      <c r="X35" s="124">
        <v>0</v>
      </c>
      <c r="Y35" s="124"/>
      <c r="Z35" s="41"/>
      <c r="AA35" s="122">
        <v>-338105</v>
      </c>
      <c r="AB35" s="122"/>
      <c r="AC35" s="122"/>
      <c r="AD35" s="122"/>
      <c r="AE35" s="122"/>
      <c r="AF35" s="122"/>
      <c r="AG35" s="122"/>
      <c r="AH35" s="41"/>
      <c r="AI35" s="138">
        <v>0</v>
      </c>
      <c r="AJ35" s="1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7.25" customHeight="1">
      <c r="A36" s="121" t="s">
        <v>60</v>
      </c>
      <c r="B36" s="121"/>
      <c r="C36" s="121"/>
      <c r="D36" s="121"/>
      <c r="E36" s="121"/>
      <c r="F36" s="121"/>
      <c r="G36" s="121"/>
      <c r="H36" s="121"/>
      <c r="I36" s="121"/>
      <c r="J36" s="121"/>
      <c r="K36" s="38"/>
      <c r="L36" s="82"/>
      <c r="M36" s="82"/>
      <c r="N36" s="82"/>
      <c r="O36" s="40"/>
      <c r="P36" s="137">
        <f>SUM(P33:V35)</f>
        <v>-1521470</v>
      </c>
      <c r="Q36" s="137"/>
      <c r="R36" s="137"/>
      <c r="S36" s="137"/>
      <c r="T36" s="137"/>
      <c r="U36" s="137"/>
      <c r="V36" s="137"/>
      <c r="W36" s="41"/>
      <c r="X36" s="136">
        <f>SUM(X33:Y34)</f>
        <v>-2</v>
      </c>
      <c r="Y36" s="136"/>
      <c r="Z36" s="41"/>
      <c r="AA36" s="137">
        <v>-1703626</v>
      </c>
      <c r="AB36" s="137"/>
      <c r="AC36" s="137"/>
      <c r="AD36" s="137"/>
      <c r="AE36" s="137"/>
      <c r="AF36" s="137"/>
      <c r="AG36" s="137"/>
      <c r="AH36" s="41"/>
      <c r="AI36" s="136">
        <v>-2</v>
      </c>
      <c r="AJ36" s="136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7.25" customHeight="1" thickBot="1">
      <c r="A37" s="121" t="s">
        <v>30</v>
      </c>
      <c r="B37" s="121"/>
      <c r="C37" s="121"/>
      <c r="D37" s="121"/>
      <c r="E37" s="121"/>
      <c r="F37" s="121"/>
      <c r="G37" s="121"/>
      <c r="H37" s="121"/>
      <c r="I37" s="121"/>
      <c r="J37" s="121"/>
      <c r="K37" s="38"/>
      <c r="L37" s="121"/>
      <c r="M37" s="121"/>
      <c r="N37" s="121"/>
      <c r="O37" s="40"/>
      <c r="P37" s="141">
        <f>P24+P31+P36</f>
        <v>3772326</v>
      </c>
      <c r="Q37" s="141"/>
      <c r="R37" s="141"/>
      <c r="S37" s="141"/>
      <c r="T37" s="141"/>
      <c r="U37" s="141"/>
      <c r="V37" s="141"/>
      <c r="W37" s="41"/>
      <c r="X37" s="142">
        <f>X24+X31+X36</f>
        <v>7</v>
      </c>
      <c r="Y37" s="142"/>
      <c r="Z37" s="41"/>
      <c r="AA37" s="141">
        <v>3485238</v>
      </c>
      <c r="AB37" s="141"/>
      <c r="AC37" s="141"/>
      <c r="AD37" s="141"/>
      <c r="AE37" s="141"/>
      <c r="AF37" s="141"/>
      <c r="AG37" s="141"/>
      <c r="AH37" s="41"/>
      <c r="AI37" s="142">
        <v>6</v>
      </c>
      <c r="AJ37" s="1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7.25" customHeight="1" thickTop="1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38"/>
      <c r="L38" s="82"/>
      <c r="M38" s="82"/>
      <c r="N38" s="82"/>
      <c r="O38" s="40"/>
      <c r="P38" s="42"/>
      <c r="Q38" s="42"/>
      <c r="R38" s="42"/>
      <c r="S38" s="42"/>
      <c r="T38" s="42"/>
      <c r="U38" s="42"/>
      <c r="V38" s="42"/>
      <c r="W38" s="41"/>
      <c r="X38" s="43"/>
      <c r="Y38" s="43"/>
      <c r="Z38" s="41"/>
      <c r="AA38" s="42"/>
      <c r="AB38" s="42"/>
      <c r="AC38" s="42"/>
      <c r="AD38" s="42"/>
      <c r="AE38" s="42"/>
      <c r="AF38" s="42"/>
      <c r="AG38" s="42"/>
      <c r="AH38" s="41"/>
      <c r="AI38" s="43"/>
      <c r="AJ38" s="43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7.25" customHeight="1">
      <c r="A39" s="135" t="s">
        <v>64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7.25" customHeight="1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38"/>
      <c r="L40" s="135"/>
      <c r="M40" s="135"/>
      <c r="N40" s="135"/>
      <c r="O40" s="38"/>
      <c r="P40" s="135"/>
      <c r="Q40" s="135"/>
      <c r="R40" s="135"/>
      <c r="S40" s="135"/>
      <c r="T40" s="135"/>
      <c r="U40" s="135"/>
      <c r="V40" s="135"/>
      <c r="W40" s="38"/>
      <c r="X40" s="135"/>
      <c r="Y40" s="135"/>
      <c r="Z40" s="38"/>
      <c r="AA40" s="83"/>
      <c r="AB40" s="83"/>
      <c r="AC40" s="83"/>
      <c r="AD40" s="83"/>
      <c r="AE40" s="83"/>
      <c r="AF40" s="83"/>
      <c r="AG40" s="83"/>
      <c r="AH40" s="38"/>
      <c r="AI40" s="135"/>
      <c r="AJ40" s="135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7.25" customHeight="1">
      <c r="A41" s="44" t="s">
        <v>25</v>
      </c>
      <c r="B41" s="44"/>
      <c r="C41" s="44"/>
      <c r="D41" s="44"/>
      <c r="E41" s="44"/>
      <c r="F41" s="44"/>
      <c r="G41" s="44"/>
      <c r="H41" s="44"/>
      <c r="I41" s="38"/>
      <c r="J41" s="44" t="s">
        <v>13</v>
      </c>
      <c r="K41" s="38"/>
      <c r="L41" s="44"/>
      <c r="M41" s="38"/>
      <c r="N41" s="38"/>
      <c r="O41" s="38" t="s">
        <v>14</v>
      </c>
      <c r="S41" s="38"/>
      <c r="T41" s="38"/>
      <c r="U41" s="38"/>
      <c r="V41" s="38"/>
      <c r="W41" s="38"/>
      <c r="X41" s="38"/>
      <c r="Y41" s="38"/>
      <c r="Z41" s="38"/>
      <c r="AB41" s="37"/>
      <c r="AC41" s="38" t="s">
        <v>1</v>
      </c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21" customHeight="1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</sheetData>
  <mergeCells count="198">
    <mergeCell ref="A15:J15"/>
    <mergeCell ref="L18:N18"/>
    <mergeCell ref="P16:V16"/>
    <mergeCell ref="AA20:AG20"/>
    <mergeCell ref="A16:J16"/>
    <mergeCell ref="X16:Y16"/>
    <mergeCell ref="AA15:AG15"/>
    <mergeCell ref="L15:N15"/>
    <mergeCell ref="P15:V15"/>
    <mergeCell ref="L16:N16"/>
    <mergeCell ref="X17:Y17"/>
    <mergeCell ref="P22:V22"/>
    <mergeCell ref="X18:Y18"/>
    <mergeCell ref="X20:Y20"/>
    <mergeCell ref="P18:V18"/>
    <mergeCell ref="P17:V17"/>
    <mergeCell ref="X19:Y19"/>
    <mergeCell ref="A23:J23"/>
    <mergeCell ref="L24:N24"/>
    <mergeCell ref="A17:J17"/>
    <mergeCell ref="P19:V19"/>
    <mergeCell ref="A19:J19"/>
    <mergeCell ref="A18:J18"/>
    <mergeCell ref="L23:N23"/>
    <mergeCell ref="P23:V23"/>
    <mergeCell ref="P20:V20"/>
    <mergeCell ref="P21:V21"/>
    <mergeCell ref="AI21:AJ21"/>
    <mergeCell ref="AI24:AJ24"/>
    <mergeCell ref="X23:Y23"/>
    <mergeCell ref="X24:Y24"/>
    <mergeCell ref="X21:Y21"/>
    <mergeCell ref="AA27:AG27"/>
    <mergeCell ref="AA21:AG21"/>
    <mergeCell ref="L21:N21"/>
    <mergeCell ref="L19:N19"/>
    <mergeCell ref="A22:J22"/>
    <mergeCell ref="A28:J28"/>
    <mergeCell ref="A24:J24"/>
    <mergeCell ref="A20:J20"/>
    <mergeCell ref="A21:J21"/>
    <mergeCell ref="A25:J25"/>
    <mergeCell ref="A26:J26"/>
    <mergeCell ref="L26:N26"/>
    <mergeCell ref="AI14:AJ14"/>
    <mergeCell ref="AA11:AG11"/>
    <mergeCell ref="X22:Y22"/>
    <mergeCell ref="AA22:AG22"/>
    <mergeCell ref="AI11:AJ11"/>
    <mergeCell ref="AI22:AJ22"/>
    <mergeCell ref="AA14:AG14"/>
    <mergeCell ref="AA17:AG17"/>
    <mergeCell ref="AA19:AG19"/>
    <mergeCell ref="AI20:AJ20"/>
    <mergeCell ref="AA12:AG12"/>
    <mergeCell ref="AI12:AJ12"/>
    <mergeCell ref="P29:V29"/>
    <mergeCell ref="P28:V28"/>
    <mergeCell ref="AA25:AG25"/>
    <mergeCell ref="AA26:AG26"/>
    <mergeCell ref="AA23:AG23"/>
    <mergeCell ref="AA24:AG24"/>
    <mergeCell ref="AI26:AJ26"/>
    <mergeCell ref="AI23:AJ23"/>
    <mergeCell ref="P25:V25"/>
    <mergeCell ref="X26:Y26"/>
    <mergeCell ref="P26:V26"/>
    <mergeCell ref="P24:V24"/>
    <mergeCell ref="X27:Y27"/>
    <mergeCell ref="X29:Y29"/>
    <mergeCell ref="P27:V27"/>
    <mergeCell ref="X28:Y28"/>
    <mergeCell ref="X25:Y25"/>
    <mergeCell ref="AA10:AG10"/>
    <mergeCell ref="X10:Y10"/>
    <mergeCell ref="AI10:AJ10"/>
    <mergeCell ref="X31:Y31"/>
    <mergeCell ref="AA13:AG13"/>
    <mergeCell ref="AI13:AJ13"/>
    <mergeCell ref="AI31:AJ31"/>
    <mergeCell ref="AI19:AJ19"/>
    <mergeCell ref="AA18:AG18"/>
    <mergeCell ref="AI28:AJ28"/>
    <mergeCell ref="X15:Y15"/>
    <mergeCell ref="AI29:AJ29"/>
    <mergeCell ref="AI16:AJ16"/>
    <mergeCell ref="AI17:AJ17"/>
    <mergeCell ref="AI18:AJ18"/>
    <mergeCell ref="AA16:AG16"/>
    <mergeCell ref="AA28:AG28"/>
    <mergeCell ref="AI15:AJ15"/>
    <mergeCell ref="AA29:AG29"/>
    <mergeCell ref="AI25:AJ25"/>
    <mergeCell ref="AI40:AJ40"/>
    <mergeCell ref="A37:J37"/>
    <mergeCell ref="L37:N37"/>
    <mergeCell ref="AI37:AJ37"/>
    <mergeCell ref="AA37:AG37"/>
    <mergeCell ref="AI27:AJ27"/>
    <mergeCell ref="AI30:AJ30"/>
    <mergeCell ref="X30:Y30"/>
    <mergeCell ref="P32:V32"/>
    <mergeCell ref="AA32:AG32"/>
    <mergeCell ref="L34:N34"/>
    <mergeCell ref="P34:V34"/>
    <mergeCell ref="A33:J33"/>
    <mergeCell ref="P37:V37"/>
    <mergeCell ref="X37:Y37"/>
    <mergeCell ref="A39:AJ39"/>
    <mergeCell ref="AA34:AG34"/>
    <mergeCell ref="AI33:AJ33"/>
    <mergeCell ref="P33:V33"/>
    <mergeCell ref="AI35:AJ35"/>
    <mergeCell ref="A42:AJ42"/>
    <mergeCell ref="A32:J32"/>
    <mergeCell ref="AI32:AJ32"/>
    <mergeCell ref="A35:J35"/>
    <mergeCell ref="L35:N35"/>
    <mergeCell ref="P35:V35"/>
    <mergeCell ref="X35:Y35"/>
    <mergeCell ref="AI36:AJ36"/>
    <mergeCell ref="A36:J36"/>
    <mergeCell ref="A27:J27"/>
    <mergeCell ref="A29:J29"/>
    <mergeCell ref="A31:J31"/>
    <mergeCell ref="A30:J30"/>
    <mergeCell ref="P31:V31"/>
    <mergeCell ref="AI34:AJ34"/>
    <mergeCell ref="X33:Y33"/>
    <mergeCell ref="AA31:AG31"/>
    <mergeCell ref="X34:Y34"/>
    <mergeCell ref="X32:Y32"/>
    <mergeCell ref="P30:V30"/>
    <mergeCell ref="L31:N31"/>
    <mergeCell ref="L32:N32"/>
    <mergeCell ref="L30:N30"/>
    <mergeCell ref="AA30:AG30"/>
    <mergeCell ref="A40:J40"/>
    <mergeCell ref="AA35:AG35"/>
    <mergeCell ref="AA36:AG36"/>
    <mergeCell ref="P36:V36"/>
    <mergeCell ref="A34:J34"/>
    <mergeCell ref="A1:AJ1"/>
    <mergeCell ref="A2:AJ2"/>
    <mergeCell ref="A3:AJ3"/>
    <mergeCell ref="A4:AJ4"/>
    <mergeCell ref="L25:N25"/>
    <mergeCell ref="L40:N40"/>
    <mergeCell ref="X36:Y36"/>
    <mergeCell ref="AA33:AG33"/>
    <mergeCell ref="P40:V40"/>
    <mergeCell ref="X40:Y40"/>
    <mergeCell ref="L20:N20"/>
    <mergeCell ref="L17:N17"/>
    <mergeCell ref="AI8:AJ8"/>
    <mergeCell ref="P11:V11"/>
    <mergeCell ref="P9:V9"/>
    <mergeCell ref="L9:N9"/>
    <mergeCell ref="X9:Y9"/>
    <mergeCell ref="X11:Y11"/>
    <mergeCell ref="X13:Y13"/>
    <mergeCell ref="P10:V10"/>
    <mergeCell ref="AI7:AJ7"/>
    <mergeCell ref="L11:N11"/>
    <mergeCell ref="L8:N8"/>
    <mergeCell ref="AA5:AJ5"/>
    <mergeCell ref="AA6:AG6"/>
    <mergeCell ref="P5:Y5"/>
    <mergeCell ref="P6:V6"/>
    <mergeCell ref="X6:Y6"/>
    <mergeCell ref="AI6:AJ6"/>
    <mergeCell ref="AI9:AJ9"/>
    <mergeCell ref="AA7:AG7"/>
    <mergeCell ref="AA8:AG8"/>
    <mergeCell ref="AA9:AG9"/>
    <mergeCell ref="A5:J6"/>
    <mergeCell ref="L5:N6"/>
    <mergeCell ref="L7:N7"/>
    <mergeCell ref="X8:Y8"/>
    <mergeCell ref="P7:V7"/>
    <mergeCell ref="P8:V8"/>
    <mergeCell ref="X7:Y7"/>
    <mergeCell ref="A7:J7"/>
    <mergeCell ref="A8:J8"/>
    <mergeCell ref="A14:J14"/>
    <mergeCell ref="A9:J9"/>
    <mergeCell ref="A10:J10"/>
    <mergeCell ref="A13:J13"/>
    <mergeCell ref="A11:J11"/>
    <mergeCell ref="A12:J12"/>
    <mergeCell ref="L12:N12"/>
    <mergeCell ref="P12:V12"/>
    <mergeCell ref="X12:Y12"/>
    <mergeCell ref="L14:N14"/>
    <mergeCell ref="X14:Y14"/>
    <mergeCell ref="L13:N13"/>
    <mergeCell ref="P13:V13"/>
    <mergeCell ref="P14:V14"/>
  </mergeCells>
  <phoneticPr fontId="2" type="noConversion"/>
  <pageMargins left="0.55118110236220474" right="0.27559055118110237" top="0.74803149606299213" bottom="0.86614173228346458" header="0.51181102362204722" footer="0.51181102362204722"/>
  <pageSetup paperSize="9" fitToWidth="0" orientation="portrait" r:id="rId1"/>
  <headerFooter alignWithMargins="0">
    <oddFooter>&amp;C&amp;"Times New Roman,標準"         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topLeftCell="E1" zoomScale="80" zoomScaleNormal="80" zoomScaleSheetLayoutView="84" workbookViewId="0">
      <selection activeCell="J15" sqref="J15"/>
    </sheetView>
  </sheetViews>
  <sheetFormatPr defaultRowHeight="16.5"/>
  <cols>
    <col min="1" max="4" width="4" style="88" customWidth="1"/>
    <col min="5" max="5" width="3.875" style="88" customWidth="1"/>
    <col min="6" max="6" width="3.875" style="89" customWidth="1"/>
    <col min="7" max="7" width="38.125" style="89" customWidth="1"/>
    <col min="8" max="16" width="17.625" style="89" customWidth="1"/>
    <col min="17" max="16384" width="9" style="89"/>
  </cols>
  <sheetData>
    <row r="1" spans="1:16" ht="29.25" customHeight="1">
      <c r="G1" s="145" t="s">
        <v>24</v>
      </c>
      <c r="H1" s="145"/>
      <c r="I1" s="145"/>
      <c r="J1" s="145"/>
      <c r="K1" s="145"/>
      <c r="L1" s="145"/>
      <c r="M1" s="145"/>
      <c r="N1" s="145"/>
      <c r="O1" s="145"/>
      <c r="P1" s="145"/>
    </row>
    <row r="2" spans="1:16" ht="29.25" customHeight="1">
      <c r="G2" s="145" t="s">
        <v>15</v>
      </c>
      <c r="H2" s="145"/>
      <c r="I2" s="145"/>
      <c r="J2" s="145"/>
      <c r="K2" s="145"/>
      <c r="L2" s="145"/>
      <c r="M2" s="145"/>
      <c r="N2" s="145"/>
      <c r="O2" s="145"/>
      <c r="P2" s="145"/>
    </row>
    <row r="3" spans="1:16" ht="29.25" customHeight="1">
      <c r="G3" s="145" t="s">
        <v>141</v>
      </c>
      <c r="H3" s="145"/>
      <c r="I3" s="145"/>
      <c r="J3" s="145"/>
      <c r="K3" s="145"/>
      <c r="L3" s="145"/>
      <c r="M3" s="145"/>
      <c r="N3" s="145"/>
      <c r="O3" s="145"/>
      <c r="P3" s="145"/>
    </row>
    <row r="4" spans="1:16" ht="29.25" customHeight="1">
      <c r="G4" s="149" t="s">
        <v>0</v>
      </c>
      <c r="H4" s="149"/>
      <c r="I4" s="149"/>
      <c r="J4" s="149"/>
      <c r="K4" s="149"/>
      <c r="L4" s="149"/>
      <c r="M4" s="149"/>
      <c r="N4" s="149"/>
      <c r="O4" s="149"/>
      <c r="P4" s="149"/>
    </row>
    <row r="5" spans="1:16" s="45" customFormat="1" ht="29.25" customHeight="1">
      <c r="A5" s="53"/>
      <c r="B5" s="53"/>
      <c r="C5" s="53"/>
      <c r="D5" s="53"/>
      <c r="E5" s="53"/>
      <c r="F5" s="70"/>
      <c r="G5" s="146" t="s">
        <v>2</v>
      </c>
      <c r="H5" s="146" t="s">
        <v>17</v>
      </c>
      <c r="I5" s="146" t="s">
        <v>18</v>
      </c>
      <c r="J5" s="146"/>
      <c r="K5" s="146"/>
      <c r="L5" s="146"/>
      <c r="M5" s="146"/>
      <c r="N5" s="146"/>
      <c r="O5" s="147" t="s">
        <v>31</v>
      </c>
      <c r="P5" s="146" t="s">
        <v>5</v>
      </c>
    </row>
    <row r="6" spans="1:16" s="45" customFormat="1" ht="34.5" customHeight="1">
      <c r="A6" s="53"/>
      <c r="B6" s="53"/>
      <c r="C6" s="53"/>
      <c r="D6" s="53"/>
      <c r="E6" s="53"/>
      <c r="F6" s="70"/>
      <c r="G6" s="146"/>
      <c r="H6" s="146"/>
      <c r="I6" s="87" t="s">
        <v>16</v>
      </c>
      <c r="J6" s="87" t="s">
        <v>3</v>
      </c>
      <c r="K6" s="87" t="s">
        <v>19</v>
      </c>
      <c r="L6" s="87" t="s">
        <v>20</v>
      </c>
      <c r="M6" s="46" t="s">
        <v>128</v>
      </c>
      <c r="N6" s="87" t="s">
        <v>4</v>
      </c>
      <c r="O6" s="148"/>
      <c r="P6" s="146"/>
    </row>
    <row r="7" spans="1:16" ht="29.25" customHeight="1">
      <c r="A7" s="53"/>
      <c r="B7" s="53"/>
      <c r="C7" s="53"/>
      <c r="D7" s="53"/>
      <c r="E7" s="53"/>
      <c r="F7" s="70"/>
      <c r="G7" s="90" t="s">
        <v>142</v>
      </c>
      <c r="H7" s="91">
        <v>0</v>
      </c>
      <c r="I7" s="92">
        <v>48428011</v>
      </c>
      <c r="J7" s="91">
        <v>153564</v>
      </c>
      <c r="K7" s="92">
        <v>21367972</v>
      </c>
      <c r="L7" s="91">
        <v>13700</v>
      </c>
      <c r="M7" s="92">
        <v>35095861</v>
      </c>
      <c r="N7" s="92">
        <v>105059108</v>
      </c>
      <c r="O7" s="92">
        <v>4207239</v>
      </c>
      <c r="P7" s="92">
        <v>109266347</v>
      </c>
    </row>
    <row r="8" spans="1:16" ht="29.25" customHeight="1">
      <c r="A8" s="53"/>
      <c r="B8" s="53"/>
      <c r="C8" s="53"/>
      <c r="D8" s="53"/>
      <c r="E8" s="53"/>
      <c r="F8" s="53"/>
      <c r="G8" s="93" t="s">
        <v>143</v>
      </c>
      <c r="H8" s="94"/>
      <c r="I8" s="95"/>
      <c r="J8" s="96"/>
      <c r="K8" s="95"/>
      <c r="L8" s="96"/>
      <c r="M8" s="95"/>
      <c r="N8" s="95"/>
      <c r="O8" s="95"/>
      <c r="P8" s="95"/>
    </row>
    <row r="9" spans="1:16" ht="29.25" customHeight="1">
      <c r="A9" s="53"/>
      <c r="B9" s="53"/>
      <c r="C9" s="53"/>
      <c r="D9" s="53"/>
      <c r="E9" s="53"/>
      <c r="F9" s="70"/>
      <c r="G9" s="93" t="s">
        <v>65</v>
      </c>
      <c r="H9" s="96">
        <v>0</v>
      </c>
      <c r="I9" s="95">
        <v>3797239</v>
      </c>
      <c r="J9" s="96">
        <v>0</v>
      </c>
      <c r="K9" s="96">
        <v>0</v>
      </c>
      <c r="L9" s="96">
        <v>0</v>
      </c>
      <c r="M9" s="96">
        <v>0</v>
      </c>
      <c r="N9" s="95">
        <v>3797239</v>
      </c>
      <c r="O9" s="95">
        <v>-3797239</v>
      </c>
      <c r="P9" s="96">
        <v>0</v>
      </c>
    </row>
    <row r="10" spans="1:16" ht="29.25" customHeight="1">
      <c r="A10" s="53"/>
      <c r="B10" s="53"/>
      <c r="C10" s="53"/>
      <c r="D10" s="53"/>
      <c r="E10" s="53"/>
      <c r="F10" s="70"/>
      <c r="G10" s="93" t="s">
        <v>109</v>
      </c>
      <c r="H10" s="96">
        <v>0</v>
      </c>
      <c r="I10" s="96">
        <v>0</v>
      </c>
      <c r="J10" s="96">
        <v>61500</v>
      </c>
      <c r="K10" s="96">
        <v>0</v>
      </c>
      <c r="L10" s="96">
        <v>0</v>
      </c>
      <c r="M10" s="96">
        <v>0</v>
      </c>
      <c r="N10" s="95">
        <v>61500</v>
      </c>
      <c r="O10" s="95">
        <v>-61500</v>
      </c>
      <c r="P10" s="96">
        <v>0</v>
      </c>
    </row>
    <row r="11" spans="1:16" ht="29.25" customHeight="1">
      <c r="A11" s="53"/>
      <c r="B11" s="53"/>
      <c r="C11" s="53"/>
      <c r="D11" s="53"/>
      <c r="E11" s="53"/>
      <c r="F11" s="70"/>
      <c r="G11" s="93" t="s">
        <v>110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5">
        <v>-20500</v>
      </c>
      <c r="P11" s="95">
        <v>-20500</v>
      </c>
    </row>
    <row r="12" spans="1:16" ht="29.25" customHeight="1">
      <c r="A12" s="53"/>
      <c r="B12" s="53"/>
      <c r="C12" s="53"/>
      <c r="D12" s="53"/>
      <c r="E12" s="53"/>
      <c r="F12" s="70"/>
      <c r="G12" s="93" t="s">
        <v>111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5">
        <v>-254200</v>
      </c>
      <c r="P12" s="95">
        <v>-254200</v>
      </c>
    </row>
    <row r="13" spans="1:16" ht="29.25" customHeight="1">
      <c r="A13" s="53"/>
      <c r="B13" s="53"/>
      <c r="C13" s="53"/>
      <c r="D13" s="53"/>
      <c r="E13" s="53"/>
      <c r="F13" s="70"/>
      <c r="G13" s="93" t="s">
        <v>112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5">
        <v>-32800</v>
      </c>
      <c r="P13" s="95">
        <v>-32800</v>
      </c>
    </row>
    <row r="14" spans="1:16" ht="29.25" customHeight="1">
      <c r="A14" s="53"/>
      <c r="B14" s="53"/>
      <c r="C14" s="53"/>
      <c r="D14" s="53"/>
      <c r="E14" s="53"/>
      <c r="F14" s="70"/>
      <c r="G14" s="93" t="s">
        <v>113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5">
        <v>-41000</v>
      </c>
      <c r="P14" s="95">
        <v>-41000</v>
      </c>
    </row>
    <row r="15" spans="1:16" ht="29.25" customHeight="1">
      <c r="A15" s="53"/>
      <c r="B15" s="53"/>
      <c r="C15" s="53"/>
      <c r="D15" s="53"/>
      <c r="E15" s="53"/>
      <c r="F15" s="70"/>
      <c r="G15" s="97" t="s">
        <v>104</v>
      </c>
      <c r="H15" s="96">
        <v>0</v>
      </c>
      <c r="I15" s="96">
        <v>0</v>
      </c>
      <c r="J15" s="96">
        <v>0</v>
      </c>
      <c r="K15" s="96">
        <v>820000</v>
      </c>
      <c r="L15" s="96">
        <v>0</v>
      </c>
      <c r="M15" s="96">
        <v>0</v>
      </c>
      <c r="N15" s="95">
        <v>820000</v>
      </c>
      <c r="O15" s="96">
        <v>0</v>
      </c>
      <c r="P15" s="96">
        <v>820000</v>
      </c>
    </row>
    <row r="16" spans="1:16" ht="29.25" customHeight="1">
      <c r="A16" s="78"/>
      <c r="B16" s="78"/>
      <c r="C16" s="78"/>
      <c r="D16" s="78"/>
      <c r="E16" s="78"/>
      <c r="F16" s="71"/>
      <c r="G16" s="93" t="s">
        <v>144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8">
        <v>0</v>
      </c>
      <c r="O16" s="99">
        <v>3485238</v>
      </c>
      <c r="P16" s="98">
        <v>3485238</v>
      </c>
    </row>
    <row r="17" spans="1:16" ht="29.25" customHeight="1">
      <c r="A17" s="53"/>
      <c r="B17" s="53"/>
      <c r="C17" s="53"/>
      <c r="D17" s="53"/>
      <c r="E17" s="53"/>
      <c r="F17" s="70"/>
      <c r="G17" s="93" t="s">
        <v>145</v>
      </c>
      <c r="H17" s="96">
        <v>0</v>
      </c>
      <c r="I17" s="95">
        <v>52225250</v>
      </c>
      <c r="J17" s="96">
        <v>215064</v>
      </c>
      <c r="K17" s="95">
        <v>22187972</v>
      </c>
      <c r="L17" s="96">
        <v>13700</v>
      </c>
      <c r="M17" s="95">
        <v>35095861</v>
      </c>
      <c r="N17" s="95">
        <v>109737847</v>
      </c>
      <c r="O17" s="95">
        <v>3485238</v>
      </c>
      <c r="P17" s="95">
        <v>113223085</v>
      </c>
    </row>
    <row r="18" spans="1:16" ht="29.25" customHeight="1">
      <c r="A18" s="100">
        <v>5</v>
      </c>
      <c r="B18" s="100"/>
      <c r="C18" s="100"/>
      <c r="D18" s="100"/>
      <c r="E18" s="100"/>
      <c r="F18" s="68"/>
      <c r="G18" s="93" t="s">
        <v>146</v>
      </c>
      <c r="H18" s="94"/>
      <c r="I18" s="95"/>
      <c r="J18" s="96"/>
      <c r="K18" s="95"/>
      <c r="L18" s="96"/>
      <c r="M18" s="95"/>
      <c r="N18" s="95"/>
      <c r="O18" s="95"/>
      <c r="P18" s="95"/>
    </row>
    <row r="19" spans="1:16" ht="29.25" customHeight="1">
      <c r="A19" s="53"/>
      <c r="B19" s="53"/>
      <c r="C19" s="53"/>
      <c r="D19" s="53"/>
      <c r="E19" s="53"/>
      <c r="F19" s="70"/>
      <c r="G19" s="93" t="s">
        <v>65</v>
      </c>
      <c r="H19" s="96">
        <v>0</v>
      </c>
      <c r="I19" s="95">
        <v>3075238</v>
      </c>
      <c r="J19" s="96">
        <v>0</v>
      </c>
      <c r="K19" s="96">
        <v>0</v>
      </c>
      <c r="L19" s="96">
        <v>0</v>
      </c>
      <c r="M19" s="96">
        <v>0</v>
      </c>
      <c r="N19" s="95">
        <f>SUM(I19:M19)</f>
        <v>3075238</v>
      </c>
      <c r="O19" s="95">
        <f>-N19</f>
        <v>-3075238</v>
      </c>
      <c r="P19" s="96">
        <f t="shared" ref="P19:P28" si="0">H19+N19+O19</f>
        <v>0</v>
      </c>
    </row>
    <row r="20" spans="1:16" ht="29.25" customHeight="1">
      <c r="A20" s="53"/>
      <c r="B20" s="53"/>
      <c r="C20" s="53"/>
      <c r="D20" s="53"/>
      <c r="E20" s="53"/>
      <c r="F20" s="70"/>
      <c r="G20" s="93" t="s">
        <v>106</v>
      </c>
      <c r="H20" s="96">
        <v>0</v>
      </c>
      <c r="I20" s="96">
        <v>0</v>
      </c>
      <c r="J20" s="96">
        <v>61500</v>
      </c>
      <c r="K20" s="96">
        <v>0</v>
      </c>
      <c r="L20" s="96">
        <v>0</v>
      </c>
      <c r="M20" s="96">
        <v>0</v>
      </c>
      <c r="N20" s="95">
        <f>SUM(I20:M20)</f>
        <v>61500</v>
      </c>
      <c r="O20" s="95">
        <f>-N20</f>
        <v>-61500</v>
      </c>
      <c r="P20" s="96">
        <f t="shared" si="0"/>
        <v>0</v>
      </c>
    </row>
    <row r="21" spans="1:16" ht="29.25" customHeight="1">
      <c r="A21" s="53"/>
      <c r="B21" s="53"/>
      <c r="C21" s="53"/>
      <c r="D21" s="53"/>
      <c r="E21" s="53"/>
      <c r="F21" s="70"/>
      <c r="G21" s="93" t="s">
        <v>129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5">
        <v>-20500</v>
      </c>
      <c r="P21" s="95">
        <f t="shared" si="0"/>
        <v>-20500</v>
      </c>
    </row>
    <row r="22" spans="1:16" ht="29.25" customHeight="1">
      <c r="A22" s="53"/>
      <c r="B22" s="53"/>
      <c r="C22" s="53"/>
      <c r="D22" s="53"/>
      <c r="E22" s="53"/>
      <c r="F22" s="70"/>
      <c r="G22" s="93" t="s">
        <v>108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5">
        <v>-254200</v>
      </c>
      <c r="P22" s="95">
        <f t="shared" si="0"/>
        <v>-254200</v>
      </c>
    </row>
    <row r="23" spans="1:16" ht="29.25" customHeight="1">
      <c r="A23" s="53"/>
      <c r="B23" s="53"/>
      <c r="C23" s="53"/>
      <c r="D23" s="53"/>
      <c r="E23" s="53"/>
      <c r="F23" s="70"/>
      <c r="G23" s="93" t="s">
        <v>130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5">
        <v>-32800</v>
      </c>
      <c r="P23" s="95">
        <f t="shared" si="0"/>
        <v>-32800</v>
      </c>
    </row>
    <row r="24" spans="1:16" ht="29.25" customHeight="1">
      <c r="A24" s="53"/>
      <c r="B24" s="53"/>
      <c r="C24" s="53"/>
      <c r="D24" s="53"/>
      <c r="E24" s="53"/>
      <c r="F24" s="70"/>
      <c r="G24" s="93" t="s">
        <v>131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>SUM(I24:M24)</f>
        <v>0</v>
      </c>
      <c r="O24" s="95">
        <v>-41000</v>
      </c>
      <c r="P24" s="95">
        <f t="shared" si="0"/>
        <v>-41000</v>
      </c>
    </row>
    <row r="25" spans="1:16" ht="29.25" customHeight="1">
      <c r="A25" s="53"/>
      <c r="B25" s="53"/>
      <c r="C25" s="53"/>
      <c r="D25" s="53"/>
      <c r="E25" s="53"/>
      <c r="F25" s="70"/>
      <c r="G25" s="93" t="s">
        <v>153</v>
      </c>
      <c r="H25" s="96">
        <v>0</v>
      </c>
      <c r="I25" s="96">
        <v>0</v>
      </c>
      <c r="J25" s="96">
        <v>0</v>
      </c>
      <c r="K25" s="96">
        <v>0</v>
      </c>
      <c r="L25" s="96">
        <v>393840</v>
      </c>
      <c r="M25" s="96">
        <v>0</v>
      </c>
      <c r="N25" s="95">
        <f>SUM(I25:M25)</f>
        <v>393840</v>
      </c>
      <c r="O25" s="96">
        <v>0</v>
      </c>
      <c r="P25" s="95">
        <f>H25+N25+O25</f>
        <v>393840</v>
      </c>
    </row>
    <row r="26" spans="1:16" ht="29.25" customHeight="1">
      <c r="A26" s="53"/>
      <c r="B26" s="53"/>
      <c r="C26" s="53"/>
      <c r="D26" s="53"/>
      <c r="E26" s="53"/>
      <c r="F26" s="70"/>
      <c r="G26" s="97" t="s">
        <v>104</v>
      </c>
      <c r="H26" s="96">
        <v>0</v>
      </c>
      <c r="I26" s="96">
        <v>0</v>
      </c>
      <c r="J26" s="96">
        <v>0</v>
      </c>
      <c r="K26" s="96">
        <v>1000000</v>
      </c>
      <c r="L26" s="96">
        <v>0</v>
      </c>
      <c r="M26" s="96">
        <v>0</v>
      </c>
      <c r="N26" s="95">
        <f>SUM(I26:M26)</f>
        <v>1000000</v>
      </c>
      <c r="O26" s="96">
        <v>0</v>
      </c>
      <c r="P26" s="96">
        <f>H26+N26+O26</f>
        <v>1000000</v>
      </c>
    </row>
    <row r="27" spans="1:16" ht="29.25" customHeight="1">
      <c r="A27" s="53"/>
      <c r="B27" s="53"/>
      <c r="C27" s="53"/>
      <c r="D27" s="53"/>
      <c r="E27" s="53"/>
      <c r="F27" s="70"/>
      <c r="G27" s="97" t="s">
        <v>152</v>
      </c>
      <c r="H27" s="96">
        <v>0</v>
      </c>
      <c r="I27" s="96">
        <v>0</v>
      </c>
      <c r="J27" s="96">
        <v>0</v>
      </c>
      <c r="K27" s="95">
        <v>-123500</v>
      </c>
      <c r="L27" s="96">
        <v>0</v>
      </c>
      <c r="M27" s="96">
        <v>0</v>
      </c>
      <c r="N27" s="95">
        <f>SUM(I27:M27)</f>
        <v>-123500</v>
      </c>
      <c r="O27" s="96">
        <v>0</v>
      </c>
      <c r="P27" s="95">
        <f t="shared" si="0"/>
        <v>-123500</v>
      </c>
    </row>
    <row r="28" spans="1:16" ht="29.25" customHeight="1">
      <c r="A28" s="53"/>
      <c r="B28" s="53"/>
      <c r="C28" s="53"/>
      <c r="D28" s="53"/>
      <c r="E28" s="53"/>
      <c r="F28" s="70"/>
      <c r="G28" s="93" t="s">
        <v>147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f>SUM(I28:M28)</f>
        <v>0</v>
      </c>
      <c r="O28" s="95">
        <v>3772326</v>
      </c>
      <c r="P28" s="96">
        <f t="shared" si="0"/>
        <v>3772326</v>
      </c>
    </row>
    <row r="29" spans="1:16" ht="29.25" customHeight="1" thickBot="1">
      <c r="A29" s="53"/>
      <c r="B29" s="53"/>
      <c r="C29" s="53"/>
      <c r="D29" s="53"/>
      <c r="E29" s="53"/>
      <c r="F29" s="70"/>
      <c r="G29" s="101" t="s">
        <v>148</v>
      </c>
      <c r="H29" s="112">
        <f t="shared" ref="H29:O29" si="1">SUM(H17:H28)</f>
        <v>0</v>
      </c>
      <c r="I29" s="113">
        <f t="shared" si="1"/>
        <v>55300488</v>
      </c>
      <c r="J29" s="112">
        <f t="shared" si="1"/>
        <v>276564</v>
      </c>
      <c r="K29" s="113">
        <f t="shared" si="1"/>
        <v>23064472</v>
      </c>
      <c r="L29" s="112">
        <f t="shared" si="1"/>
        <v>407540</v>
      </c>
      <c r="M29" s="113">
        <f t="shared" si="1"/>
        <v>35095861</v>
      </c>
      <c r="N29" s="113">
        <f t="shared" si="1"/>
        <v>114144925</v>
      </c>
      <c r="O29" s="113">
        <f t="shared" si="1"/>
        <v>3772326</v>
      </c>
      <c r="P29" s="113">
        <f>H29+N29+O29</f>
        <v>117917251</v>
      </c>
    </row>
    <row r="30" spans="1:16" s="103" customFormat="1" ht="29.25" customHeight="1" thickTop="1">
      <c r="A30" s="102"/>
      <c r="B30" s="102"/>
      <c r="C30" s="102"/>
      <c r="D30" s="102"/>
      <c r="E30" s="102"/>
    </row>
    <row r="31" spans="1:16" ht="29.25" customHeight="1">
      <c r="G31" s="145" t="s">
        <v>27</v>
      </c>
      <c r="H31" s="145"/>
      <c r="I31" s="145"/>
      <c r="J31" s="145"/>
      <c r="K31" s="145"/>
      <c r="L31" s="145"/>
      <c r="M31" s="145"/>
      <c r="N31" s="145"/>
      <c r="O31" s="145"/>
      <c r="P31" s="145"/>
    </row>
    <row r="32" spans="1:16" ht="29.25" customHeight="1"/>
    <row r="33" spans="7:15" ht="29.25" customHeight="1">
      <c r="G33" s="89" t="s">
        <v>25</v>
      </c>
      <c r="I33" s="89" t="s">
        <v>13</v>
      </c>
      <c r="L33" s="89" t="s">
        <v>14</v>
      </c>
      <c r="O33" s="89" t="s">
        <v>1</v>
      </c>
    </row>
  </sheetData>
  <mergeCells count="10">
    <mergeCell ref="G1:P1"/>
    <mergeCell ref="G2:P2"/>
    <mergeCell ref="G3:P3"/>
    <mergeCell ref="G4:P4"/>
    <mergeCell ref="G31:P31"/>
    <mergeCell ref="P5:P6"/>
    <mergeCell ref="G5:G6"/>
    <mergeCell ref="H5:H6"/>
    <mergeCell ref="I5:N5"/>
    <mergeCell ref="O5:O6"/>
  </mergeCells>
  <phoneticPr fontId="2" type="noConversion"/>
  <pageMargins left="0.19685039370078741" right="0.19685039370078741" top="0.39370078740157483" bottom="0.19685039370078741" header="0.51181102362204722" footer="0.15748031496062992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9"/>
  <sheetViews>
    <sheetView zoomScaleSheetLayoutView="95" workbookViewId="0">
      <selection activeCell="J15" sqref="J15"/>
    </sheetView>
  </sheetViews>
  <sheetFormatPr defaultRowHeight="17.25" customHeight="1"/>
  <cols>
    <col min="1" max="1" width="38.125" style="39" customWidth="1"/>
    <col min="2" max="2" width="4.25" style="39" customWidth="1"/>
    <col min="3" max="3" width="20" style="39" customWidth="1"/>
    <col min="4" max="4" width="4.25" style="39" customWidth="1"/>
    <col min="5" max="5" width="20.5" style="39" bestFit="1" customWidth="1"/>
    <col min="6" max="6" width="10.5" style="39" bestFit="1" customWidth="1"/>
    <col min="7" max="7" width="9" style="39"/>
    <col min="8" max="8" width="13.25" style="39" customWidth="1"/>
    <col min="9" max="16384" width="9" style="39"/>
  </cols>
  <sheetData>
    <row r="1" spans="1:5" ht="17.25" customHeight="1">
      <c r="A1" s="150" t="s">
        <v>24</v>
      </c>
      <c r="B1" s="150"/>
      <c r="C1" s="150"/>
      <c r="D1" s="150"/>
      <c r="E1" s="150"/>
    </row>
    <row r="2" spans="1:5" ht="17.25" customHeight="1">
      <c r="A2" s="150" t="s">
        <v>6</v>
      </c>
      <c r="B2" s="150"/>
      <c r="C2" s="150"/>
      <c r="D2" s="150"/>
      <c r="E2" s="150"/>
    </row>
    <row r="3" spans="1:5" ht="17.25" customHeight="1">
      <c r="A3" s="150" t="s">
        <v>149</v>
      </c>
      <c r="B3" s="150"/>
      <c r="C3" s="150"/>
      <c r="D3" s="150"/>
      <c r="E3" s="150"/>
    </row>
    <row r="4" spans="1:5" ht="17.25" customHeight="1">
      <c r="A4" s="151" t="s">
        <v>0</v>
      </c>
      <c r="B4" s="151"/>
      <c r="C4" s="151"/>
      <c r="D4" s="151"/>
      <c r="E4" s="151"/>
    </row>
    <row r="5" spans="1:5" s="86" customFormat="1" ht="17.25" customHeight="1">
      <c r="A5" s="47" t="s">
        <v>2</v>
      </c>
      <c r="C5" s="47" t="s">
        <v>150</v>
      </c>
      <c r="E5" s="47" t="s">
        <v>151</v>
      </c>
    </row>
    <row r="6" spans="1:5" ht="17.25" customHeight="1">
      <c r="A6" s="39" t="s">
        <v>7</v>
      </c>
    </row>
    <row r="7" spans="1:5" ht="17.25" customHeight="1">
      <c r="A7" s="39" t="s">
        <v>30</v>
      </c>
      <c r="C7" s="48">
        <v>3772326</v>
      </c>
      <c r="D7" s="1"/>
      <c r="E7" s="48">
        <v>3485238</v>
      </c>
    </row>
    <row r="8" spans="1:5" ht="17.25" customHeight="1">
      <c r="A8" s="39" t="s">
        <v>8</v>
      </c>
      <c r="C8" s="1"/>
      <c r="D8" s="1"/>
      <c r="E8" s="1"/>
    </row>
    <row r="9" spans="1:5" ht="17.25" customHeight="1">
      <c r="A9" s="39" t="s">
        <v>136</v>
      </c>
      <c r="C9" s="49">
        <v>10800000</v>
      </c>
      <c r="D9" s="1"/>
      <c r="E9" s="49">
        <v>10000000</v>
      </c>
    </row>
    <row r="10" spans="1:5" ht="17.25" customHeight="1">
      <c r="A10" s="39" t="s">
        <v>135</v>
      </c>
      <c r="C10" s="1">
        <v>972165</v>
      </c>
      <c r="D10" s="1"/>
      <c r="E10" s="1">
        <v>1331577</v>
      </c>
    </row>
    <row r="11" spans="1:5" ht="17.25" customHeight="1">
      <c r="A11" s="39" t="s">
        <v>132</v>
      </c>
      <c r="C11" s="49">
        <v>0</v>
      </c>
      <c r="D11" s="1"/>
      <c r="E11" s="1">
        <v>-931</v>
      </c>
    </row>
    <row r="12" spans="1:5" ht="17.25" customHeight="1">
      <c r="A12" s="39" t="s">
        <v>158</v>
      </c>
      <c r="C12" s="1">
        <v>-5772593</v>
      </c>
      <c r="D12" s="1"/>
      <c r="E12" s="1">
        <v>2324139</v>
      </c>
    </row>
    <row r="13" spans="1:5" ht="17.25" customHeight="1">
      <c r="A13" s="39" t="s">
        <v>114</v>
      </c>
      <c r="C13" s="1">
        <v>507044</v>
      </c>
      <c r="D13" s="1"/>
      <c r="E13" s="1">
        <v>994607</v>
      </c>
    </row>
    <row r="14" spans="1:5" ht="17.25" customHeight="1">
      <c r="A14" s="39" t="s">
        <v>9</v>
      </c>
      <c r="C14" s="50">
        <f>SUM(C7:C13)</f>
        <v>10278942</v>
      </c>
      <c r="D14" s="1"/>
      <c r="E14" s="50">
        <v>18134630</v>
      </c>
    </row>
    <row r="15" spans="1:5" ht="17.25" customHeight="1">
      <c r="A15" s="39" t="s">
        <v>10</v>
      </c>
      <c r="C15" s="1"/>
      <c r="D15" s="1"/>
      <c r="E15" s="1"/>
    </row>
    <row r="16" spans="1:5" ht="17.25" customHeight="1">
      <c r="A16" s="39" t="s">
        <v>66</v>
      </c>
      <c r="C16" s="1">
        <v>-315700</v>
      </c>
      <c r="D16" s="1"/>
      <c r="E16" s="1">
        <v>-890250</v>
      </c>
    </row>
    <row r="17" spans="1:15" ht="17.25" customHeight="1">
      <c r="A17" s="61" t="s">
        <v>101</v>
      </c>
      <c r="C17" s="49">
        <v>393840</v>
      </c>
      <c r="D17" s="1"/>
      <c r="E17" s="49">
        <v>0</v>
      </c>
    </row>
    <row r="18" spans="1:15" ht="17.25" customHeight="1">
      <c r="A18" s="39" t="s">
        <v>133</v>
      </c>
      <c r="C18" s="1">
        <v>-64598434</v>
      </c>
      <c r="D18" s="1"/>
      <c r="E18" s="1">
        <v>-70038200</v>
      </c>
    </row>
    <row r="19" spans="1:15" ht="17.25" customHeight="1">
      <c r="A19" s="69" t="s">
        <v>134</v>
      </c>
      <c r="C19" s="49">
        <v>0</v>
      </c>
      <c r="D19" s="1"/>
      <c r="E19" s="49">
        <v>5826000</v>
      </c>
    </row>
    <row r="20" spans="1:15" ht="17.25" customHeight="1">
      <c r="A20" s="69" t="s">
        <v>140</v>
      </c>
      <c r="C20" s="49">
        <v>0</v>
      </c>
      <c r="D20" s="1"/>
      <c r="E20" s="1">
        <v>-500000</v>
      </c>
      <c r="M20" s="39">
        <v>0</v>
      </c>
      <c r="O20" s="39">
        <v>-20500</v>
      </c>
    </row>
    <row r="21" spans="1:15" ht="17.25" customHeight="1">
      <c r="A21" s="39" t="s">
        <v>32</v>
      </c>
      <c r="C21" s="50">
        <f>C16+C18+C19+C20+C17</f>
        <v>-64520294</v>
      </c>
      <c r="D21" s="1"/>
      <c r="E21" s="50">
        <v>-65602450</v>
      </c>
      <c r="O21" s="39">
        <v>-254200</v>
      </c>
    </row>
    <row r="22" spans="1:15" ht="17.25" customHeight="1">
      <c r="A22" s="39" t="s">
        <v>11</v>
      </c>
      <c r="C22" s="1"/>
      <c r="D22" s="1"/>
      <c r="E22" s="1"/>
      <c r="O22" s="39">
        <v>-32800</v>
      </c>
    </row>
    <row r="23" spans="1:15" ht="17.25" customHeight="1">
      <c r="A23" s="39" t="s">
        <v>102</v>
      </c>
      <c r="C23" s="1">
        <v>251982094</v>
      </c>
      <c r="D23" s="1"/>
      <c r="E23" s="1">
        <v>81531090</v>
      </c>
      <c r="O23" s="39">
        <v>-41000</v>
      </c>
    </row>
    <row r="24" spans="1:15" ht="17.25" customHeight="1">
      <c r="A24" s="39" t="s">
        <v>157</v>
      </c>
      <c r="C24" s="1">
        <v>81193</v>
      </c>
      <c r="D24" s="1"/>
      <c r="E24" s="1">
        <v>-23609</v>
      </c>
    </row>
    <row r="25" spans="1:15" ht="17.25" customHeight="1">
      <c r="A25" s="39" t="s">
        <v>156</v>
      </c>
      <c r="C25" s="1">
        <v>1307023</v>
      </c>
      <c r="D25" s="1"/>
      <c r="E25" s="1">
        <v>874438</v>
      </c>
    </row>
    <row r="26" spans="1:15" ht="17.25" customHeight="1">
      <c r="A26" s="39" t="s">
        <v>107</v>
      </c>
      <c r="C26" s="1">
        <v>-348500</v>
      </c>
      <c r="D26" s="1"/>
      <c r="E26" s="1">
        <v>-348500</v>
      </c>
    </row>
    <row r="27" spans="1:15" ht="17.25" customHeight="1">
      <c r="A27" s="39" t="s">
        <v>103</v>
      </c>
      <c r="C27" s="50">
        <f>SUM(C23:C26)</f>
        <v>253021810</v>
      </c>
      <c r="D27" s="1"/>
      <c r="E27" s="50">
        <v>82033419</v>
      </c>
    </row>
    <row r="28" spans="1:15" ht="17.25" customHeight="1">
      <c r="A28" s="39" t="s">
        <v>155</v>
      </c>
      <c r="C28" s="1">
        <f>C14+C21+C27</f>
        <v>198780458</v>
      </c>
      <c r="D28" s="1"/>
      <c r="E28" s="1">
        <v>34565599</v>
      </c>
    </row>
    <row r="29" spans="1:15" ht="17.25" customHeight="1">
      <c r="A29" s="39" t="s">
        <v>22</v>
      </c>
      <c r="C29" s="1">
        <v>665787490</v>
      </c>
      <c r="D29" s="1"/>
      <c r="E29" s="1">
        <v>631221891</v>
      </c>
    </row>
    <row r="30" spans="1:15" ht="17.25" customHeight="1" thickBot="1">
      <c r="A30" s="39" t="s">
        <v>23</v>
      </c>
      <c r="C30" s="51">
        <f>SUM(C28:C29)</f>
        <v>864567948</v>
      </c>
      <c r="D30" s="1"/>
      <c r="E30" s="51">
        <v>665787490</v>
      </c>
    </row>
    <row r="31" spans="1:15" ht="17.25" customHeight="1" thickTop="1">
      <c r="A31" s="39" t="s">
        <v>28</v>
      </c>
      <c r="C31" s="1"/>
      <c r="D31" s="1"/>
      <c r="E31" s="1"/>
    </row>
    <row r="32" spans="1:15" ht="17.25" customHeight="1" thickBot="1">
      <c r="A32" s="39" t="s">
        <v>12</v>
      </c>
      <c r="C32" s="52">
        <v>43418505</v>
      </c>
      <c r="D32" s="1"/>
      <c r="E32" s="52">
        <v>42747722</v>
      </c>
    </row>
    <row r="33" spans="1:5" ht="17.25" customHeight="1" thickTop="1" thickBot="1">
      <c r="A33" s="39" t="s">
        <v>29</v>
      </c>
      <c r="C33" s="52">
        <v>782758443</v>
      </c>
      <c r="D33" s="1"/>
      <c r="E33" s="52">
        <v>587501768</v>
      </c>
    </row>
    <row r="34" spans="1:5" ht="17.25" customHeight="1" thickTop="1" thickBot="1">
      <c r="A34" s="39" t="s">
        <v>21</v>
      </c>
      <c r="C34" s="52">
        <v>38391000</v>
      </c>
      <c r="D34" s="1"/>
      <c r="E34" s="52">
        <v>35538000</v>
      </c>
    </row>
    <row r="35" spans="1:5" ht="17.25" customHeight="1" thickTop="1">
      <c r="C35" s="1"/>
      <c r="D35" s="1"/>
      <c r="E35" s="1"/>
    </row>
    <row r="36" spans="1:5" ht="17.25" customHeight="1">
      <c r="A36" s="150" t="s">
        <v>27</v>
      </c>
      <c r="B36" s="150"/>
      <c r="C36" s="150"/>
      <c r="D36" s="150"/>
      <c r="E36" s="150"/>
    </row>
    <row r="37" spans="1:5" ht="17.25" customHeight="1">
      <c r="A37" s="86"/>
      <c r="B37" s="86"/>
      <c r="C37" s="86"/>
      <c r="D37" s="86"/>
      <c r="E37" s="86"/>
    </row>
    <row r="39" spans="1:5" ht="17.25" customHeight="1">
      <c r="A39" s="39" t="s">
        <v>26</v>
      </c>
      <c r="C39" s="39" t="s">
        <v>14</v>
      </c>
      <c r="E39" s="86" t="s">
        <v>1</v>
      </c>
    </row>
  </sheetData>
  <mergeCells count="5">
    <mergeCell ref="A36:E36"/>
    <mergeCell ref="A1:E1"/>
    <mergeCell ref="A2:E2"/>
    <mergeCell ref="A3:E3"/>
    <mergeCell ref="A4:E4"/>
  </mergeCells>
  <phoneticPr fontId="2" type="noConversion"/>
  <pageMargins left="0.74803149606299213" right="0.27559055118110237" top="0.74803149606299213" bottom="0.86614173228346458" header="0.51181102362204722" footer="0.51181102362204722"/>
  <pageSetup paperSize="9" fitToWidth="0" orientation="portrait" r:id="rId1"/>
  <headerFooter alignWithMargins="0">
    <oddFooter>&amp;C&amp;"Times New Roman,標準"        &amp;"標楷體,標準"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資產負債表</vt:lpstr>
      <vt:lpstr>損益表</vt:lpstr>
      <vt:lpstr>事業資金及公積變動表</vt:lpstr>
      <vt:lpstr>現金流量表</vt:lpstr>
      <vt:lpstr>現金流量表!Print_Area</vt:lpstr>
      <vt:lpstr>損益表!Print_Area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user4</cp:lastModifiedBy>
  <cp:lastPrinted>2022-01-07T12:46:47Z</cp:lastPrinted>
  <dcterms:created xsi:type="dcterms:W3CDTF">2007-08-14T03:54:44Z</dcterms:created>
  <dcterms:modified xsi:type="dcterms:W3CDTF">2022-01-11T07:02:18Z</dcterms:modified>
</cp:coreProperties>
</file>